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10755" tabRatio="599" activeTab="2"/>
  </bookViews>
  <sheets>
    <sheet name="hidroquim" sheetId="1" r:id="rId1"/>
    <sheet name="Anuario" sheetId="2" r:id="rId2"/>
    <sheet name="Curva de gasto" sheetId="3" r:id="rId3"/>
  </sheets>
  <externalReferences>
    <externalReference r:id="rId6"/>
    <externalReference r:id="rId7"/>
  </externalReferences>
  <definedNames>
    <definedName name="_xlnm.Print_Area" localSheetId="0">'hidroquim'!$A$1:$T$456</definedName>
    <definedName name="_xlnm.Print_Titles" localSheetId="1">'Anuario'!$1:$9</definedName>
    <definedName name="_xlnm.Print_Titles" localSheetId="0">'hidroquim'!$1:$9</definedName>
  </definedNames>
  <calcPr fullCalcOnLoad="1"/>
</workbook>
</file>

<file path=xl/sharedStrings.xml><?xml version="1.0" encoding="utf-8"?>
<sst xmlns="http://schemas.openxmlformats.org/spreadsheetml/2006/main" count="325" uniqueCount="91">
  <si>
    <t>RIO:</t>
  </si>
  <si>
    <t>ESTACION:</t>
  </si>
  <si>
    <t>La Reforma</t>
  </si>
  <si>
    <t xml:space="preserve"> </t>
  </si>
  <si>
    <t>***</t>
  </si>
  <si>
    <t>(m)</t>
  </si>
  <si>
    <t>Salado - Chadileuvú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</si>
  <si>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</si>
  <si>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</si>
  <si>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</si>
  <si>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</si>
  <si>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</si>
  <si>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</si>
  <si>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</si>
  <si>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</si>
  <si>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</si>
  <si>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</si>
  <si>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</si>
  <si>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</si>
  <si>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B</t>
  </si>
  <si>
    <t>R.A.S.</t>
  </si>
  <si>
    <t>OBS</t>
  </si>
  <si>
    <t>(m3/seg)</t>
  </si>
  <si>
    <t>(mg/l)</t>
  </si>
  <si>
    <t>(µmhos/cm)</t>
  </si>
  <si>
    <t>Neg</t>
  </si>
  <si>
    <t>Vest</t>
  </si>
  <si>
    <t>LVest</t>
  </si>
  <si>
    <t>(i)</t>
  </si>
  <si>
    <t>*</t>
  </si>
  <si>
    <t>**</t>
  </si>
  <si>
    <t>&lt;0.4</t>
  </si>
  <si>
    <t>&lt;0.04</t>
  </si>
  <si>
    <t>&lt;0,04</t>
  </si>
  <si>
    <t>a) En blanco: dato faltante.</t>
  </si>
  <si>
    <t>b) s/esc: sin escurrimiento.</t>
  </si>
  <si>
    <t>c) * Aforo realizado por CORFO - Buenos Aires.</t>
  </si>
  <si>
    <t>d) ** Aforo realizado por DPA - Río Negro.</t>
  </si>
  <si>
    <t>e) (i) Interferencia por sales.</t>
  </si>
  <si>
    <t>SECRETARÍA DE RECURSOS HÍDRICOS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</si>
  <si>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</si>
  <si>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</si>
  <si>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</si>
  <si>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</si>
  <si>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</si>
  <si>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</si>
  <si>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</si>
  <si>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As</t>
    </r>
    <r>
      <rPr>
        <b/>
        <vertAlign val="superscript"/>
        <sz val="8"/>
        <rFont val="Arial"/>
        <family val="2"/>
      </rPr>
      <t>+++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</si>
  <si>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</si>
  <si>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</si>
  <si>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REFERENCIAS</t>
    </r>
    <r>
      <rPr>
        <b/>
        <sz val="8"/>
        <rFont val="Arial"/>
        <family val="2"/>
      </rPr>
      <t>:</t>
    </r>
  </si>
  <si>
    <t>PROVINCIA  DE LA PAMPA</t>
  </si>
  <si>
    <t>DIRECCIÓN DE INVESTIGACIÓN HÍDRICA</t>
  </si>
  <si>
    <t>ANUARIO HIDROLOGICO</t>
  </si>
  <si>
    <t>DERR.</t>
  </si>
  <si>
    <t>ANUAL</t>
  </si>
  <si>
    <t>MAXIMO</t>
  </si>
  <si>
    <t>MINIMO</t>
  </si>
  <si>
    <t>MEDIO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</si>
  <si>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</si>
  <si>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</si>
  <si>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</si>
  <si>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</si>
  <si>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</si>
  <si>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</si>
  <si>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</si>
  <si>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</si>
  <si>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</si>
  <si>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</si>
  <si>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</si>
  <si>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</si>
  <si>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</si>
  <si>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DIARIO</t>
  </si>
  <si>
    <t>****</t>
  </si>
  <si>
    <t>Prom.:</t>
  </si>
  <si>
    <t>Máx.:</t>
  </si>
  <si>
    <t>Mín.:</t>
  </si>
  <si>
    <t>Duración de caudales medios mensuales</t>
  </si>
  <si>
    <t>Max.</t>
  </si>
  <si>
    <t>Min.</t>
  </si>
  <si>
    <t>% Módulo</t>
  </si>
  <si>
    <r>
      <t>Q(m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</si>
  <si>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Caudales medios mensuales  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</si>
  <si>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CAUDAL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</si>
  <si>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(Hm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</si>
  <si>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LAT: 37º 33,2'   LONG: 66º 13,7'    COTA (msnm): 242</t>
  </si>
  <si>
    <t>&lt;0.01</t>
  </si>
  <si>
    <t>Mínimo:</t>
  </si>
  <si>
    <t>Medio:</t>
  </si>
  <si>
    <t>Máximo: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</si>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</sst>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General_)"/>
    <numFmt numFmtId="190" formatCode="dd/mm/yy_)"/>
    <numFmt numFmtId="191" formatCode="0.00_)"/>
    <numFmt numFmtId="192" formatCode="0.0_)"/>
    <numFmt numFmtId="193" formatCode="0_)"/>
    <numFmt numFmtId="194" formatCode="dd/mm/yy"/>
    <numFmt numFmtId="195" formatCode="0.00000_)"/>
    <numFmt numFmtId="196" formatCode="0.000"/>
    <numFmt numFmtId="197" formatCode="#,###,000"/>
    <numFmt numFmtId="198" formatCode="0.000000"/>
    <numFmt numFmtId="199" formatCode="0.00000"/>
    <numFmt numFmtId="200" formatCode="0.0000"/>
    <numFmt numFmtId="201" formatCode="0.000_)"/>
    <numFmt numFmtId="202" formatCode="0.0000_)"/>
    <numFmt numFmtId="203" formatCode="yyyy"/>
    <numFmt numFmtId="204" formatCode="d/m"/>
    <numFmt numFmtId="205" formatCode="0.0000000"/>
    <numFmt numFmtId="206" formatCode="dd\-mm\-yy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20"/>
      <name val="Arial"/>
      <family val="0"/>
    </font>
    <font>
      <sz val="9.25"/>
      <name val="Arial"/>
      <family val="2"/>
    </font>
    <font>
      <vertAlign val="superscript"/>
      <sz val="9.25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" fontId="4" fillId="0" borderId="0" xfId="0" applyNumberFormat="1" applyFont="1" applyFill="1" applyAlignment="1" applyProtection="1">
      <alignment/>
      <protection/>
    </xf>
    <xf numFmtId="194" fontId="6" fillId="0" borderId="1" xfId="0" applyNumberFormat="1" applyFont="1" applyFill="1" applyBorder="1" applyAlignment="1" applyProtection="1">
      <alignment/>
      <protection/>
    </xf>
    <xf numFmtId="2" fontId="6" fillId="0" borderId="2" xfId="0" applyNumberFormat="1" applyFont="1" applyFill="1" applyBorder="1" applyAlignment="1" applyProtection="1">
      <alignment/>
      <protection/>
    </xf>
    <xf numFmtId="188" fontId="6" fillId="0" borderId="2" xfId="0" applyNumberFormat="1" applyFont="1" applyFill="1" applyBorder="1" applyAlignment="1" applyProtection="1">
      <alignment/>
      <protection/>
    </xf>
    <xf numFmtId="1" fontId="6" fillId="0" borderId="2" xfId="0" applyNumberFormat="1" applyFont="1" applyFill="1" applyBorder="1" applyAlignment="1" applyProtection="1">
      <alignment/>
      <protection/>
    </xf>
    <xf numFmtId="1" fontId="6" fillId="0" borderId="2" xfId="0" applyNumberFormat="1" applyFont="1" applyFill="1" applyBorder="1" applyAlignment="1" applyProtection="1">
      <alignment horizontal="centerContinuous"/>
      <protection/>
    </xf>
    <xf numFmtId="189" fontId="6" fillId="0" borderId="2" xfId="0" applyNumberFormat="1" applyFont="1" applyFill="1" applyBorder="1" applyAlignment="1" applyProtection="1">
      <alignment horizontal="right"/>
      <protection/>
    </xf>
    <xf numFmtId="189" fontId="6" fillId="0" borderId="2" xfId="0" applyNumberFormat="1" applyFont="1" applyFill="1" applyBorder="1" applyAlignment="1" applyProtection="1">
      <alignment/>
      <protection/>
    </xf>
    <xf numFmtId="189" fontId="6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94" fontId="1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94" fontId="5" fillId="0" borderId="0" xfId="0" applyNumberFormat="1" applyFont="1" applyAlignment="1">
      <alignment/>
    </xf>
    <xf numFmtId="194" fontId="7" fillId="0" borderId="4" xfId="0" applyNumberFormat="1" applyFont="1" applyFill="1" applyBorder="1" applyAlignment="1" applyProtection="1">
      <alignment horizontal="center"/>
      <protection/>
    </xf>
    <xf numFmtId="2" fontId="7" fillId="0" borderId="5" xfId="0" applyNumberFormat="1" applyFont="1" applyFill="1" applyBorder="1" applyAlignment="1" applyProtection="1">
      <alignment horizontal="center"/>
      <protection/>
    </xf>
    <xf numFmtId="188" fontId="7" fillId="0" borderId="5" xfId="0" applyNumberFormat="1" applyFont="1" applyFill="1" applyBorder="1" applyAlignment="1" applyProtection="1">
      <alignment horizontal="center"/>
      <protection/>
    </xf>
    <xf numFmtId="189" fontId="7" fillId="0" borderId="5" xfId="0" applyNumberFormat="1" applyFont="1" applyFill="1" applyBorder="1" applyAlignment="1" applyProtection="1">
      <alignment horizontal="center"/>
      <protection/>
    </xf>
    <xf numFmtId="1" fontId="7" fillId="0" borderId="5" xfId="0" applyNumberFormat="1" applyFont="1" applyFill="1" applyBorder="1" applyAlignment="1" applyProtection="1">
      <alignment horizontal="center"/>
      <protection/>
    </xf>
    <xf numFmtId="189" fontId="7" fillId="0" borderId="6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13" fillId="0" borderId="7" xfId="0" applyFont="1" applyBorder="1" applyAlignment="1">
      <alignment horizontal="center"/>
    </xf>
    <xf numFmtId="188" fontId="14" fillId="0" borderId="0" xfId="0" applyNumberFormat="1" applyFont="1" applyAlignment="1">
      <alignment/>
    </xf>
    <xf numFmtId="1" fontId="14" fillId="0" borderId="7" xfId="0" applyNumberFormat="1" applyFont="1" applyBorder="1" applyAlignment="1">
      <alignment/>
    </xf>
    <xf numFmtId="188" fontId="14" fillId="0" borderId="8" xfId="0" applyNumberFormat="1" applyFont="1" applyBorder="1" applyAlignment="1">
      <alignment/>
    </xf>
    <xf numFmtId="188" fontId="14" fillId="0" borderId="9" xfId="0" applyNumberFormat="1" applyFont="1" applyBorder="1" applyAlignment="1">
      <alignment/>
    </xf>
    <xf numFmtId="0" fontId="14" fillId="0" borderId="0" xfId="0" applyFont="1" applyAlignment="1">
      <alignment/>
    </xf>
    <xf numFmtId="188" fontId="14" fillId="0" borderId="0" xfId="0" applyNumberFormat="1" applyFont="1" applyAlignment="1">
      <alignment horizontal="center"/>
    </xf>
    <xf numFmtId="188" fontId="14" fillId="0" borderId="8" xfId="0" applyNumberFormat="1" applyFont="1" applyBorder="1" applyAlignment="1">
      <alignment horizontal="center"/>
    </xf>
    <xf numFmtId="188" fontId="14" fillId="0" borderId="8" xfId="0" applyNumberFormat="1" applyFont="1" applyBorder="1" applyAlignment="1">
      <alignment horizontal="right"/>
    </xf>
    <xf numFmtId="188" fontId="14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188" fontId="14" fillId="0" borderId="11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88" fontId="14" fillId="0" borderId="11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/>
    </xf>
    <xf numFmtId="0" fontId="13" fillId="2" borderId="14" xfId="0" applyFont="1" applyFill="1" applyBorder="1" applyAlignment="1">
      <alignment/>
    </xf>
    <xf numFmtId="188" fontId="13" fillId="2" borderId="15" xfId="0" applyNumberFormat="1" applyFont="1" applyFill="1" applyBorder="1" applyAlignment="1">
      <alignment/>
    </xf>
    <xf numFmtId="188" fontId="13" fillId="2" borderId="16" xfId="0" applyNumberFormat="1" applyFont="1" applyFill="1" applyBorder="1" applyAlignment="1">
      <alignment/>
    </xf>
    <xf numFmtId="1" fontId="13" fillId="2" borderId="14" xfId="0" applyNumberFormat="1" applyFont="1" applyFill="1" applyBorder="1" applyAlignment="1">
      <alignment/>
    </xf>
    <xf numFmtId="188" fontId="13" fillId="2" borderId="17" xfId="0" applyNumberFormat="1" applyFont="1" applyFill="1" applyBorder="1" applyAlignment="1">
      <alignment/>
    </xf>
    <xf numFmtId="188" fontId="13" fillId="2" borderId="18" xfId="0" applyNumberFormat="1" applyFont="1" applyFill="1" applyBorder="1" applyAlignment="1">
      <alignment/>
    </xf>
    <xf numFmtId="188" fontId="13" fillId="2" borderId="19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188" fontId="14" fillId="0" borderId="21" xfId="0" applyNumberFormat="1" applyFont="1" applyBorder="1" applyAlignment="1">
      <alignment/>
    </xf>
    <xf numFmtId="188" fontId="14" fillId="0" borderId="22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188" fontId="14" fillId="0" borderId="23" xfId="0" applyNumberFormat="1" applyFont="1" applyBorder="1" applyAlignment="1">
      <alignment horizontal="center"/>
    </xf>
    <xf numFmtId="188" fontId="14" fillId="0" borderId="24" xfId="0" applyNumberFormat="1" applyFont="1" applyBorder="1" applyAlignment="1">
      <alignment/>
    </xf>
    <xf numFmtId="0" fontId="13" fillId="0" borderId="10" xfId="0" applyFont="1" applyBorder="1" applyAlignment="1">
      <alignment/>
    </xf>
    <xf numFmtId="188" fontId="14" fillId="0" borderId="4" xfId="0" applyNumberFormat="1" applyFont="1" applyBorder="1" applyAlignment="1">
      <alignment/>
    </xf>
    <xf numFmtId="188" fontId="14" fillId="0" borderId="25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88" fontId="14" fillId="0" borderId="27" xfId="0" applyNumberFormat="1" applyFont="1" applyBorder="1" applyAlignment="1">
      <alignment horizontal="right"/>
    </xf>
    <xf numFmtId="188" fontId="14" fillId="0" borderId="28" xfId="0" applyNumberFormat="1" applyFont="1" applyBorder="1" applyAlignment="1">
      <alignment/>
    </xf>
    <xf numFmtId="0" fontId="13" fillId="0" borderId="1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14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32" xfId="0" applyFont="1" applyBorder="1" applyAlignment="1">
      <alignment/>
    </xf>
    <xf numFmtId="188" fontId="14" fillId="0" borderId="33" xfId="0" applyNumberFormat="1" applyFont="1" applyBorder="1" applyAlignment="1">
      <alignment/>
    </xf>
    <xf numFmtId="188" fontId="14" fillId="0" borderId="34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35" xfId="0" applyFont="1" applyBorder="1" applyAlignment="1">
      <alignment/>
    </xf>
    <xf numFmtId="0" fontId="14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Continuous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94" fontId="5" fillId="0" borderId="39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188" fontId="5" fillId="0" borderId="40" xfId="0" applyNumberFormat="1" applyFont="1" applyBorder="1" applyAlignment="1">
      <alignment/>
    </xf>
    <xf numFmtId="188" fontId="5" fillId="0" borderId="40" xfId="0" applyNumberFormat="1" applyFont="1" applyBorder="1" applyAlignment="1">
      <alignment horizontal="right"/>
    </xf>
    <xf numFmtId="188" fontId="5" fillId="0" borderId="41" xfId="0" applyNumberFormat="1" applyFont="1" applyBorder="1" applyAlignment="1">
      <alignment horizontal="center"/>
    </xf>
    <xf numFmtId="194" fontId="5" fillId="0" borderId="4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 horizontal="right"/>
    </xf>
    <xf numFmtId="188" fontId="5" fillId="0" borderId="24" xfId="0" applyNumberFormat="1" applyFont="1" applyBorder="1" applyAlignment="1">
      <alignment horizontal="center"/>
    </xf>
    <xf numFmtId="188" fontId="5" fillId="0" borderId="2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right"/>
    </xf>
    <xf numFmtId="14" fontId="5" fillId="0" borderId="42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2" fontId="17" fillId="1" borderId="43" xfId="0" applyNumberFormat="1" applyFont="1" applyFill="1" applyBorder="1" applyAlignment="1">
      <alignment horizontal="centerContinuous"/>
    </xf>
    <xf numFmtId="188" fontId="17" fillId="1" borderId="44" xfId="0" applyNumberFormat="1" applyFont="1" applyFill="1" applyBorder="1" applyAlignment="1">
      <alignment horizontal="centerContinuous"/>
    </xf>
    <xf numFmtId="0" fontId="17" fillId="1" borderId="44" xfId="0" applyFont="1" applyFill="1" applyBorder="1" applyAlignment="1">
      <alignment horizontal="centerContinuous"/>
    </xf>
    <xf numFmtId="188" fontId="17" fillId="1" borderId="45" xfId="0" applyNumberFormat="1" applyFont="1" applyFill="1" applyBorder="1" applyAlignment="1">
      <alignment horizontal="centerContinuous"/>
    </xf>
    <xf numFmtId="1" fontId="16" fillId="0" borderId="0" xfId="0" applyNumberFormat="1" applyFont="1" applyAlignment="1">
      <alignment/>
    </xf>
    <xf numFmtId="0" fontId="17" fillId="1" borderId="43" xfId="0" applyFont="1" applyFill="1" applyBorder="1" applyAlignment="1">
      <alignment/>
    </xf>
    <xf numFmtId="0" fontId="17" fillId="1" borderId="44" xfId="0" applyFont="1" applyFill="1" applyBorder="1" applyAlignment="1">
      <alignment/>
    </xf>
    <xf numFmtId="1" fontId="17" fillId="1" borderId="44" xfId="0" applyNumberFormat="1" applyFont="1" applyFill="1" applyBorder="1" applyAlignment="1">
      <alignment/>
    </xf>
    <xf numFmtId="188" fontId="17" fillId="1" borderId="44" xfId="0" applyNumberFormat="1" applyFont="1" applyFill="1" applyBorder="1" applyAlignment="1">
      <alignment/>
    </xf>
    <xf numFmtId="0" fontId="16" fillId="1" borderId="44" xfId="0" applyFont="1" applyFill="1" applyBorder="1" applyAlignment="1">
      <alignment/>
    </xf>
    <xf numFmtId="0" fontId="17" fillId="1" borderId="44" xfId="0" applyFont="1" applyFill="1" applyBorder="1" applyAlignment="1">
      <alignment horizontal="right"/>
    </xf>
    <xf numFmtId="0" fontId="16" fillId="1" borderId="45" xfId="0" applyFont="1" applyFill="1" applyBorder="1" applyAlignment="1">
      <alignment horizontal="center"/>
    </xf>
    <xf numFmtId="2" fontId="17" fillId="1" borderId="46" xfId="0" applyNumberFormat="1" applyFont="1" applyFill="1" applyBorder="1" applyAlignment="1">
      <alignment horizontal="centerContinuous"/>
    </xf>
    <xf numFmtId="188" fontId="17" fillId="1" borderId="0" xfId="0" applyNumberFormat="1" applyFont="1" applyFill="1" applyBorder="1" applyAlignment="1">
      <alignment horizontal="centerContinuous"/>
    </xf>
    <xf numFmtId="0" fontId="17" fillId="1" borderId="0" xfId="0" applyFont="1" applyFill="1" applyBorder="1" applyAlignment="1">
      <alignment horizontal="centerContinuous"/>
    </xf>
    <xf numFmtId="188" fontId="17" fillId="1" borderId="47" xfId="0" applyNumberFormat="1" applyFont="1" applyFill="1" applyBorder="1" applyAlignment="1">
      <alignment horizontal="centerContinuous"/>
    </xf>
    <xf numFmtId="0" fontId="17" fillId="1" borderId="46" xfId="0" applyFont="1" applyFill="1" applyBorder="1" applyAlignment="1">
      <alignment/>
    </xf>
    <xf numFmtId="0" fontId="17" fillId="1" borderId="0" xfId="0" applyFont="1" applyFill="1" applyBorder="1" applyAlignment="1">
      <alignment/>
    </xf>
    <xf numFmtId="1" fontId="17" fillId="1" borderId="0" xfId="0" applyNumberFormat="1" applyFont="1" applyFill="1" applyBorder="1" applyAlignment="1">
      <alignment/>
    </xf>
    <xf numFmtId="188" fontId="17" fillId="1" borderId="0" xfId="0" applyNumberFormat="1" applyFont="1" applyFill="1" applyBorder="1" applyAlignment="1">
      <alignment/>
    </xf>
    <xf numFmtId="0" fontId="16" fillId="1" borderId="0" xfId="0" applyFont="1" applyFill="1" applyBorder="1" applyAlignment="1">
      <alignment/>
    </xf>
    <xf numFmtId="0" fontId="17" fillId="1" borderId="0" xfId="0" applyFont="1" applyFill="1" applyBorder="1" applyAlignment="1">
      <alignment horizontal="right"/>
    </xf>
    <xf numFmtId="0" fontId="16" fillId="1" borderId="47" xfId="0" applyFont="1" applyFill="1" applyBorder="1" applyAlignment="1">
      <alignment horizontal="center"/>
    </xf>
    <xf numFmtId="2" fontId="17" fillId="1" borderId="48" xfId="0" applyNumberFormat="1" applyFont="1" applyFill="1" applyBorder="1" applyAlignment="1">
      <alignment horizontal="centerContinuous"/>
    </xf>
    <xf numFmtId="188" fontId="17" fillId="1" borderId="49" xfId="0" applyNumberFormat="1" applyFont="1" applyFill="1" applyBorder="1" applyAlignment="1">
      <alignment horizontal="centerContinuous"/>
    </xf>
    <xf numFmtId="0" fontId="17" fillId="1" borderId="49" xfId="0" applyFont="1" applyFill="1" applyBorder="1" applyAlignment="1">
      <alignment horizontal="centerContinuous"/>
    </xf>
    <xf numFmtId="188" fontId="17" fillId="1" borderId="50" xfId="0" applyNumberFormat="1" applyFont="1" applyFill="1" applyBorder="1" applyAlignment="1">
      <alignment horizontal="centerContinuous"/>
    </xf>
    <xf numFmtId="0" fontId="17" fillId="1" borderId="48" xfId="0" applyFont="1" applyFill="1" applyBorder="1" applyAlignment="1">
      <alignment/>
    </xf>
    <xf numFmtId="0" fontId="17" fillId="1" borderId="49" xfId="0" applyFont="1" applyFill="1" applyBorder="1" applyAlignment="1">
      <alignment/>
    </xf>
    <xf numFmtId="1" fontId="17" fillId="1" borderId="49" xfId="0" applyNumberFormat="1" applyFont="1" applyFill="1" applyBorder="1" applyAlignment="1">
      <alignment/>
    </xf>
    <xf numFmtId="188" fontId="17" fillId="1" borderId="49" xfId="0" applyNumberFormat="1" applyFont="1" applyFill="1" applyBorder="1" applyAlignment="1">
      <alignment/>
    </xf>
    <xf numFmtId="0" fontId="17" fillId="1" borderId="49" xfId="0" applyFont="1" applyFill="1" applyBorder="1" applyAlignment="1">
      <alignment horizontal="right"/>
    </xf>
    <xf numFmtId="0" fontId="16" fillId="1" borderId="49" xfId="0" applyFont="1" applyFill="1" applyBorder="1" applyAlignment="1">
      <alignment/>
    </xf>
    <xf numFmtId="0" fontId="16" fillId="1" borderId="50" xfId="0" applyFont="1" applyFill="1" applyBorder="1" applyAlignment="1">
      <alignment horizontal="center"/>
    </xf>
    <xf numFmtId="188" fontId="7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189" fontId="7" fillId="0" borderId="0" xfId="0" applyNumberFormat="1" applyFont="1" applyFill="1" applyAlignment="1" applyProtection="1">
      <alignment horizontal="right"/>
      <protection/>
    </xf>
    <xf numFmtId="194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88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8" fontId="5" fillId="0" borderId="40" xfId="0" applyNumberFormat="1" applyFont="1" applyBorder="1" applyAlignment="1">
      <alignment horizontal="center"/>
    </xf>
    <xf numFmtId="2" fontId="17" fillId="1" borderId="44" xfId="0" applyNumberFormat="1" applyFont="1" applyFill="1" applyBorder="1" applyAlignment="1">
      <alignment horizontal="centerContinuous"/>
    </xf>
    <xf numFmtId="2" fontId="17" fillId="1" borderId="0" xfId="0" applyNumberFormat="1" applyFont="1" applyFill="1" applyBorder="1" applyAlignment="1">
      <alignment horizontal="centerContinuous"/>
    </xf>
    <xf numFmtId="2" fontId="17" fillId="1" borderId="49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 applyProtection="1">
      <alignment/>
      <protection/>
    </xf>
    <xf numFmtId="2" fontId="5" fillId="0" borderId="23" xfId="0" applyNumberFormat="1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/>
    </xf>
    <xf numFmtId="194" fontId="18" fillId="3" borderId="23" xfId="0" applyNumberFormat="1" applyFont="1" applyFill="1" applyBorder="1" applyAlignment="1">
      <alignment horizontal="right"/>
    </xf>
    <xf numFmtId="194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1" fontId="5" fillId="3" borderId="23" xfId="0" applyNumberFormat="1" applyFont="1" applyFill="1" applyBorder="1" applyAlignment="1">
      <alignment/>
    </xf>
    <xf numFmtId="2" fontId="5" fillId="3" borderId="23" xfId="0" applyNumberFormat="1" applyFont="1" applyFill="1" applyBorder="1" applyAlignment="1">
      <alignment/>
    </xf>
    <xf numFmtId="188" fontId="5" fillId="3" borderId="23" xfId="0" applyNumberFormat="1" applyFont="1" applyFill="1" applyBorder="1" applyAlignment="1">
      <alignment/>
    </xf>
    <xf numFmtId="196" fontId="5" fillId="3" borderId="23" xfId="0" applyNumberFormat="1" applyFont="1" applyFill="1" applyBorder="1" applyAlignment="1">
      <alignment/>
    </xf>
    <xf numFmtId="0" fontId="5" fillId="3" borderId="23" xfId="0" applyFont="1" applyFill="1" applyBorder="1" applyAlignment="1">
      <alignment horizontal="center"/>
    </xf>
    <xf numFmtId="1" fontId="17" fillId="1" borderId="44" xfId="0" applyNumberFormat="1" applyFont="1" applyFill="1" applyBorder="1" applyAlignment="1">
      <alignment horizontal="centerContinuous"/>
    </xf>
    <xf numFmtId="1" fontId="17" fillId="1" borderId="0" xfId="0" applyNumberFormat="1" applyFont="1" applyFill="1" applyBorder="1" applyAlignment="1">
      <alignment horizontal="centerContinuous"/>
    </xf>
    <xf numFmtId="1" fontId="17" fillId="1" borderId="49" xfId="0" applyNumberFormat="1" applyFont="1" applyFill="1" applyBorder="1" applyAlignment="1">
      <alignment horizontal="centerContinuous"/>
    </xf>
    <xf numFmtId="1" fontId="6" fillId="0" borderId="2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6" fillId="0" borderId="29" xfId="0" applyNumberFormat="1" applyFont="1" applyFill="1" applyBorder="1" applyAlignment="1" applyProtection="1">
      <alignment horizontal="centerContinuous"/>
      <protection/>
    </xf>
    <xf numFmtId="1" fontId="17" fillId="1" borderId="43" xfId="0" applyNumberFormat="1" applyFont="1" applyFill="1" applyBorder="1" applyAlignment="1">
      <alignment/>
    </xf>
    <xf numFmtId="1" fontId="17" fillId="1" borderId="46" xfId="0" applyNumberFormat="1" applyFont="1" applyFill="1" applyBorder="1" applyAlignment="1">
      <alignment/>
    </xf>
    <xf numFmtId="1" fontId="17" fillId="1" borderId="48" xfId="0" applyNumberFormat="1" applyFont="1" applyFill="1" applyBorder="1" applyAlignment="1">
      <alignment/>
    </xf>
    <xf numFmtId="1" fontId="16" fillId="1" borderId="44" xfId="0" applyNumberFormat="1" applyFont="1" applyFill="1" applyBorder="1" applyAlignment="1">
      <alignment/>
    </xf>
    <xf numFmtId="1" fontId="16" fillId="1" borderId="0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94" fontId="5" fillId="0" borderId="23" xfId="0" applyNumberFormat="1" applyFont="1" applyFill="1" applyBorder="1" applyAlignment="1">
      <alignment/>
    </xf>
    <xf numFmtId="194" fontId="5" fillId="4" borderId="23" xfId="0" applyNumberFormat="1" applyFont="1" applyFill="1" applyBorder="1" applyAlignment="1">
      <alignment/>
    </xf>
    <xf numFmtId="188" fontId="9" fillId="1" borderId="44" xfId="0" applyNumberFormat="1" applyFont="1" applyFill="1" applyBorder="1" applyAlignment="1">
      <alignment horizontal="centerContinuous"/>
    </xf>
    <xf numFmtId="2" fontId="9" fillId="1" borderId="44" xfId="0" applyNumberFormat="1" applyFont="1" applyFill="1" applyBorder="1" applyAlignment="1">
      <alignment horizontal="centerContinuous"/>
    </xf>
    <xf numFmtId="188" fontId="9" fillId="1" borderId="0" xfId="0" applyNumberFormat="1" applyFont="1" applyFill="1" applyBorder="1" applyAlignment="1">
      <alignment horizontal="centerContinuous"/>
    </xf>
    <xf numFmtId="2" fontId="9" fillId="1" borderId="0" xfId="0" applyNumberFormat="1" applyFont="1" applyFill="1" applyBorder="1" applyAlignment="1">
      <alignment horizontal="centerContinuous"/>
    </xf>
    <xf numFmtId="188" fontId="9" fillId="1" borderId="49" xfId="0" applyNumberFormat="1" applyFont="1" applyFill="1" applyBorder="1" applyAlignment="1">
      <alignment horizontal="centerContinuous"/>
    </xf>
    <xf numFmtId="2" fontId="9" fillId="1" borderId="49" xfId="0" applyNumberFormat="1" applyFont="1" applyFill="1" applyBorder="1" applyAlignment="1">
      <alignment horizontal="centerContinuous"/>
    </xf>
    <xf numFmtId="2" fontId="5" fillId="0" borderId="23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6" fillId="1" borderId="49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7" fillId="0" borderId="27" xfId="0" applyNumberFormat="1" applyFont="1" applyFill="1" applyBorder="1" applyAlignment="1" applyProtection="1">
      <alignment horizontal="center"/>
      <protection/>
    </xf>
    <xf numFmtId="1" fontId="5" fillId="0" borderId="2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1" fontId="6" fillId="0" borderId="2" xfId="0" applyNumberFormat="1" applyFont="1" applyFill="1" applyBorder="1" applyAlignment="1" applyProtection="1">
      <alignment horizontal="righ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1" fontId="5" fillId="0" borderId="40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17" fillId="1" borderId="44" xfId="0" applyNumberFormat="1" applyFont="1" applyFill="1" applyBorder="1" applyAlignment="1">
      <alignment horizontal="right"/>
    </xf>
    <xf numFmtId="2" fontId="17" fillId="1" borderId="0" xfId="0" applyNumberFormat="1" applyFont="1" applyFill="1" applyBorder="1" applyAlignment="1">
      <alignment horizontal="right"/>
    </xf>
    <xf numFmtId="2" fontId="17" fillId="1" borderId="49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>
      <alignment horizontal="right"/>
    </xf>
    <xf numFmtId="2" fontId="5" fillId="0" borderId="40" xfId="0" applyNumberFormat="1" applyFont="1" applyBorder="1" applyAlignment="1">
      <alignment horizontal="right"/>
    </xf>
    <xf numFmtId="2" fontId="5" fillId="3" borderId="23" xfId="0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 1973-2006
La Reforma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'[1]curva de gastos'!$B$2:$B$410</c:f>
              <c:numCache>
                <c:ptCount val="409"/>
                <c:pt idx="5">
                  <c:v>0.94</c:v>
                </c:pt>
                <c:pt idx="6">
                  <c:v>1.03</c:v>
                </c:pt>
                <c:pt idx="7">
                  <c:v>1.12</c:v>
                </c:pt>
                <c:pt idx="8">
                  <c:v>1.1</c:v>
                </c:pt>
                <c:pt idx="10">
                  <c:v>0.94</c:v>
                </c:pt>
                <c:pt idx="37">
                  <c:v>2.2</c:v>
                </c:pt>
                <c:pt idx="68">
                  <c:v>2.44</c:v>
                </c:pt>
                <c:pt idx="77">
                  <c:v>2.73</c:v>
                </c:pt>
                <c:pt idx="79">
                  <c:v>3.34</c:v>
                </c:pt>
                <c:pt idx="87">
                  <c:v>3.25</c:v>
                </c:pt>
                <c:pt idx="92">
                  <c:v>2.73</c:v>
                </c:pt>
                <c:pt idx="103">
                  <c:v>2.9</c:v>
                </c:pt>
                <c:pt idx="104">
                  <c:v>2.41</c:v>
                </c:pt>
                <c:pt idx="108">
                  <c:v>3.16</c:v>
                </c:pt>
                <c:pt idx="112">
                  <c:v>3.17</c:v>
                </c:pt>
                <c:pt idx="115">
                  <c:v>2.8</c:v>
                </c:pt>
                <c:pt idx="119">
                  <c:v>2.38</c:v>
                </c:pt>
                <c:pt idx="126">
                  <c:v>1.39</c:v>
                </c:pt>
                <c:pt idx="130">
                  <c:v>1.16</c:v>
                </c:pt>
                <c:pt idx="131">
                  <c:v>1.07</c:v>
                </c:pt>
                <c:pt idx="133">
                  <c:v>1.13</c:v>
                </c:pt>
                <c:pt idx="137">
                  <c:v>1.13</c:v>
                </c:pt>
                <c:pt idx="139">
                  <c:v>1.2</c:v>
                </c:pt>
                <c:pt idx="147">
                  <c:v>0.76</c:v>
                </c:pt>
                <c:pt idx="148">
                  <c:v>0.75</c:v>
                </c:pt>
                <c:pt idx="149">
                  <c:v>0.815</c:v>
                </c:pt>
                <c:pt idx="151">
                  <c:v>0.94</c:v>
                </c:pt>
                <c:pt idx="158">
                  <c:v>1.27</c:v>
                </c:pt>
                <c:pt idx="162">
                  <c:v>1.22</c:v>
                </c:pt>
                <c:pt idx="164">
                  <c:v>1.3</c:v>
                </c:pt>
                <c:pt idx="165">
                  <c:v>1.29</c:v>
                </c:pt>
                <c:pt idx="166">
                  <c:v>1.37</c:v>
                </c:pt>
                <c:pt idx="168">
                  <c:v>1.34</c:v>
                </c:pt>
                <c:pt idx="170">
                  <c:v>1.41</c:v>
                </c:pt>
                <c:pt idx="172">
                  <c:v>1.41</c:v>
                </c:pt>
                <c:pt idx="173">
                  <c:v>1.24</c:v>
                </c:pt>
                <c:pt idx="174">
                  <c:v>1.06</c:v>
                </c:pt>
                <c:pt idx="175">
                  <c:v>1.01</c:v>
                </c:pt>
                <c:pt idx="176">
                  <c:v>0.97</c:v>
                </c:pt>
                <c:pt idx="177">
                  <c:v>0.93</c:v>
                </c:pt>
                <c:pt idx="182">
                  <c:v>1.53</c:v>
                </c:pt>
                <c:pt idx="183">
                  <c:v>1.43</c:v>
                </c:pt>
                <c:pt idx="184">
                  <c:v>1.58</c:v>
                </c:pt>
                <c:pt idx="185">
                  <c:v>2</c:v>
                </c:pt>
                <c:pt idx="188">
                  <c:v>1.86</c:v>
                </c:pt>
                <c:pt idx="190">
                  <c:v>2.2</c:v>
                </c:pt>
                <c:pt idx="192">
                  <c:v>2.35</c:v>
                </c:pt>
                <c:pt idx="195">
                  <c:v>2.48</c:v>
                </c:pt>
                <c:pt idx="196">
                  <c:v>2.5</c:v>
                </c:pt>
                <c:pt idx="197">
                  <c:v>2.4</c:v>
                </c:pt>
                <c:pt idx="198">
                  <c:v>2.38</c:v>
                </c:pt>
                <c:pt idx="199">
                  <c:v>2.73</c:v>
                </c:pt>
                <c:pt idx="200">
                  <c:v>2.76</c:v>
                </c:pt>
                <c:pt idx="201">
                  <c:v>2.42</c:v>
                </c:pt>
                <c:pt idx="202">
                  <c:v>2.31</c:v>
                </c:pt>
                <c:pt idx="203">
                  <c:v>2.25</c:v>
                </c:pt>
                <c:pt idx="205">
                  <c:v>2.65</c:v>
                </c:pt>
                <c:pt idx="209">
                  <c:v>2.675</c:v>
                </c:pt>
                <c:pt idx="212">
                  <c:v>2.58</c:v>
                </c:pt>
                <c:pt idx="213">
                  <c:v>2.32</c:v>
                </c:pt>
                <c:pt idx="215">
                  <c:v>1.8</c:v>
                </c:pt>
                <c:pt idx="216">
                  <c:v>1.42</c:v>
                </c:pt>
                <c:pt idx="217">
                  <c:v>1.35</c:v>
                </c:pt>
                <c:pt idx="218">
                  <c:v>1.52</c:v>
                </c:pt>
                <c:pt idx="221">
                  <c:v>2.64</c:v>
                </c:pt>
                <c:pt idx="224">
                  <c:v>3.03</c:v>
                </c:pt>
                <c:pt idx="226">
                  <c:v>3.11</c:v>
                </c:pt>
                <c:pt idx="228">
                  <c:v>3.34</c:v>
                </c:pt>
                <c:pt idx="229">
                  <c:v>3.48</c:v>
                </c:pt>
                <c:pt idx="230">
                  <c:v>3.63</c:v>
                </c:pt>
                <c:pt idx="231">
                  <c:v>3.74</c:v>
                </c:pt>
                <c:pt idx="232">
                  <c:v>3.98</c:v>
                </c:pt>
                <c:pt idx="233">
                  <c:v>4</c:v>
                </c:pt>
                <c:pt idx="234">
                  <c:v>4.08</c:v>
                </c:pt>
                <c:pt idx="235">
                  <c:v>4.13</c:v>
                </c:pt>
                <c:pt idx="236">
                  <c:v>4.06</c:v>
                </c:pt>
                <c:pt idx="237">
                  <c:v>4.02</c:v>
                </c:pt>
                <c:pt idx="238">
                  <c:v>3.51</c:v>
                </c:pt>
                <c:pt idx="239">
                  <c:v>3.37</c:v>
                </c:pt>
                <c:pt idx="240">
                  <c:v>3.05</c:v>
                </c:pt>
                <c:pt idx="241">
                  <c:v>2.91</c:v>
                </c:pt>
                <c:pt idx="242">
                  <c:v>2.85</c:v>
                </c:pt>
                <c:pt idx="243">
                  <c:v>2.7</c:v>
                </c:pt>
                <c:pt idx="244">
                  <c:v>2.65</c:v>
                </c:pt>
                <c:pt idx="245">
                  <c:v>2.93</c:v>
                </c:pt>
                <c:pt idx="246">
                  <c:v>3.35</c:v>
                </c:pt>
                <c:pt idx="247">
                  <c:v>3.05</c:v>
                </c:pt>
                <c:pt idx="248">
                  <c:v>2.7</c:v>
                </c:pt>
                <c:pt idx="249">
                  <c:v>2.86</c:v>
                </c:pt>
                <c:pt idx="250">
                  <c:v>3.02</c:v>
                </c:pt>
                <c:pt idx="251">
                  <c:v>2.51</c:v>
                </c:pt>
                <c:pt idx="252">
                  <c:v>2.04</c:v>
                </c:pt>
                <c:pt idx="253">
                  <c:v>3.14</c:v>
                </c:pt>
                <c:pt idx="254">
                  <c:v>1.96</c:v>
                </c:pt>
                <c:pt idx="255">
                  <c:v>1.5</c:v>
                </c:pt>
                <c:pt idx="256">
                  <c:v>1.31</c:v>
                </c:pt>
                <c:pt idx="257">
                  <c:v>1.16</c:v>
                </c:pt>
                <c:pt idx="258">
                  <c:v>1</c:v>
                </c:pt>
                <c:pt idx="259">
                  <c:v>0.88</c:v>
                </c:pt>
                <c:pt idx="260">
                  <c:v>0.79</c:v>
                </c:pt>
                <c:pt idx="261">
                  <c:v>0.75</c:v>
                </c:pt>
                <c:pt idx="262">
                  <c:v>0.75</c:v>
                </c:pt>
                <c:pt idx="263">
                  <c:v>0.73</c:v>
                </c:pt>
                <c:pt idx="265">
                  <c:v>0.74</c:v>
                </c:pt>
                <c:pt idx="266">
                  <c:v>0.71</c:v>
                </c:pt>
                <c:pt idx="267">
                  <c:v>0.7</c:v>
                </c:pt>
                <c:pt idx="268">
                  <c:v>0.7</c:v>
                </c:pt>
                <c:pt idx="271">
                  <c:v>0.8</c:v>
                </c:pt>
                <c:pt idx="272">
                  <c:v>0.86</c:v>
                </c:pt>
                <c:pt idx="273">
                  <c:v>0.77</c:v>
                </c:pt>
                <c:pt idx="274">
                  <c:v>0.7</c:v>
                </c:pt>
                <c:pt idx="283">
                  <c:v>0.9</c:v>
                </c:pt>
                <c:pt idx="284">
                  <c:v>0.89</c:v>
                </c:pt>
                <c:pt idx="285">
                  <c:v>0.74</c:v>
                </c:pt>
                <c:pt idx="288">
                  <c:v>0.63</c:v>
                </c:pt>
                <c:pt idx="291">
                  <c:v>1.9</c:v>
                </c:pt>
                <c:pt idx="292">
                  <c:v>1.1</c:v>
                </c:pt>
                <c:pt idx="293">
                  <c:v>1.79</c:v>
                </c:pt>
                <c:pt idx="294">
                  <c:v>2.09</c:v>
                </c:pt>
                <c:pt idx="295">
                  <c:v>1.95</c:v>
                </c:pt>
                <c:pt idx="296">
                  <c:v>1.44</c:v>
                </c:pt>
                <c:pt idx="297">
                  <c:v>1.1</c:v>
                </c:pt>
                <c:pt idx="298">
                  <c:v>0.95</c:v>
                </c:pt>
                <c:pt idx="301">
                  <c:v>2.55</c:v>
                </c:pt>
                <c:pt idx="302">
                  <c:v>2.56</c:v>
                </c:pt>
                <c:pt idx="304">
                  <c:v>2.05</c:v>
                </c:pt>
                <c:pt idx="305">
                  <c:v>2.08</c:v>
                </c:pt>
                <c:pt idx="306">
                  <c:v>2.55</c:v>
                </c:pt>
                <c:pt idx="307">
                  <c:v>2.09</c:v>
                </c:pt>
                <c:pt idx="308">
                  <c:v>2.25</c:v>
                </c:pt>
                <c:pt idx="309">
                  <c:v>1.64</c:v>
                </c:pt>
                <c:pt idx="310">
                  <c:v>1.33</c:v>
                </c:pt>
                <c:pt idx="311">
                  <c:v>1.03</c:v>
                </c:pt>
                <c:pt idx="312">
                  <c:v>0.76</c:v>
                </c:pt>
                <c:pt idx="313">
                  <c:v>0.76</c:v>
                </c:pt>
                <c:pt idx="314">
                  <c:v>0.8</c:v>
                </c:pt>
                <c:pt idx="315">
                  <c:v>1.1</c:v>
                </c:pt>
                <c:pt idx="316">
                  <c:v>1.3</c:v>
                </c:pt>
                <c:pt idx="317">
                  <c:v>1.2</c:v>
                </c:pt>
                <c:pt idx="320">
                  <c:v>0.72</c:v>
                </c:pt>
                <c:pt idx="322">
                  <c:v>0.92</c:v>
                </c:pt>
                <c:pt idx="323">
                  <c:v>0.8</c:v>
                </c:pt>
                <c:pt idx="324">
                  <c:v>0.89</c:v>
                </c:pt>
                <c:pt idx="325">
                  <c:v>0.97</c:v>
                </c:pt>
                <c:pt idx="326">
                  <c:v>0.96</c:v>
                </c:pt>
                <c:pt idx="327">
                  <c:v>0.97</c:v>
                </c:pt>
                <c:pt idx="328">
                  <c:v>0.81</c:v>
                </c:pt>
                <c:pt idx="330">
                  <c:v>1.205</c:v>
                </c:pt>
                <c:pt idx="333">
                  <c:v>2.6</c:v>
                </c:pt>
                <c:pt idx="334">
                  <c:v>2.56</c:v>
                </c:pt>
                <c:pt idx="335">
                  <c:v>2.64</c:v>
                </c:pt>
                <c:pt idx="336">
                  <c:v>2.28</c:v>
                </c:pt>
                <c:pt idx="337">
                  <c:v>1.49</c:v>
                </c:pt>
                <c:pt idx="338">
                  <c:v>1.26</c:v>
                </c:pt>
                <c:pt idx="339">
                  <c:v>1.06</c:v>
                </c:pt>
                <c:pt idx="340">
                  <c:v>0.92</c:v>
                </c:pt>
                <c:pt idx="342">
                  <c:v>0.67</c:v>
                </c:pt>
                <c:pt idx="343">
                  <c:v>0.71</c:v>
                </c:pt>
                <c:pt idx="344">
                  <c:v>0.71</c:v>
                </c:pt>
                <c:pt idx="345">
                  <c:v>0.98</c:v>
                </c:pt>
                <c:pt idx="346">
                  <c:v>0.83</c:v>
                </c:pt>
                <c:pt idx="347">
                  <c:v>0.86</c:v>
                </c:pt>
                <c:pt idx="348">
                  <c:v>0.88</c:v>
                </c:pt>
                <c:pt idx="349">
                  <c:v>0.94</c:v>
                </c:pt>
                <c:pt idx="350">
                  <c:v>0.89</c:v>
                </c:pt>
                <c:pt idx="351">
                  <c:v>0.93</c:v>
                </c:pt>
                <c:pt idx="352">
                  <c:v>1.06</c:v>
                </c:pt>
                <c:pt idx="353">
                  <c:v>0.96</c:v>
                </c:pt>
                <c:pt idx="354">
                  <c:v>0.96</c:v>
                </c:pt>
                <c:pt idx="355">
                  <c:v>0.94</c:v>
                </c:pt>
                <c:pt idx="356">
                  <c:v>0.92</c:v>
                </c:pt>
                <c:pt idx="357">
                  <c:v>0.86</c:v>
                </c:pt>
                <c:pt idx="358">
                  <c:v>1.14</c:v>
                </c:pt>
                <c:pt idx="359">
                  <c:v>1.17</c:v>
                </c:pt>
                <c:pt idx="360">
                  <c:v>1.18</c:v>
                </c:pt>
                <c:pt idx="361">
                  <c:v>1.32</c:v>
                </c:pt>
                <c:pt idx="362">
                  <c:v>0.93</c:v>
                </c:pt>
                <c:pt idx="363">
                  <c:v>1.02</c:v>
                </c:pt>
                <c:pt idx="364">
                  <c:v>1.62</c:v>
                </c:pt>
                <c:pt idx="365">
                  <c:v>1.5</c:v>
                </c:pt>
                <c:pt idx="366">
                  <c:v>2.13</c:v>
                </c:pt>
                <c:pt idx="368">
                  <c:v>2.43</c:v>
                </c:pt>
                <c:pt idx="370">
                  <c:v>1.36</c:v>
                </c:pt>
                <c:pt idx="372">
                  <c:v>1.878</c:v>
                </c:pt>
                <c:pt idx="374">
                  <c:v>1.51</c:v>
                </c:pt>
                <c:pt idx="375">
                  <c:v>1.115</c:v>
                </c:pt>
                <c:pt idx="376">
                  <c:v>0.8</c:v>
                </c:pt>
                <c:pt idx="377">
                  <c:v>2.595</c:v>
                </c:pt>
                <c:pt idx="378">
                  <c:v>2.28</c:v>
                </c:pt>
                <c:pt idx="379">
                  <c:v>2.585</c:v>
                </c:pt>
                <c:pt idx="381">
                  <c:v>1.215</c:v>
                </c:pt>
                <c:pt idx="382">
                  <c:v>0.885</c:v>
                </c:pt>
                <c:pt idx="383">
                  <c:v>0.775</c:v>
                </c:pt>
                <c:pt idx="385">
                  <c:v>0.72</c:v>
                </c:pt>
                <c:pt idx="386">
                  <c:v>1.16</c:v>
                </c:pt>
                <c:pt idx="387">
                  <c:v>1.11</c:v>
                </c:pt>
                <c:pt idx="390">
                  <c:v>0.97</c:v>
                </c:pt>
                <c:pt idx="391">
                  <c:v>0.75</c:v>
                </c:pt>
                <c:pt idx="393">
                  <c:v>0.655</c:v>
                </c:pt>
                <c:pt idx="394">
                  <c:v>0.655</c:v>
                </c:pt>
                <c:pt idx="395">
                  <c:v>0.815</c:v>
                </c:pt>
                <c:pt idx="396">
                  <c:v>1.03</c:v>
                </c:pt>
                <c:pt idx="397">
                  <c:v>1.035</c:v>
                </c:pt>
                <c:pt idx="398">
                  <c:v>1.05</c:v>
                </c:pt>
                <c:pt idx="399">
                  <c:v>0.8</c:v>
                </c:pt>
                <c:pt idx="400">
                  <c:v>0.97</c:v>
                </c:pt>
                <c:pt idx="401">
                  <c:v>2.8</c:v>
                </c:pt>
                <c:pt idx="402">
                  <c:v>1.85</c:v>
                </c:pt>
                <c:pt idx="403">
                  <c:v>1.45</c:v>
                </c:pt>
                <c:pt idx="404">
                  <c:v>1.54</c:v>
                </c:pt>
                <c:pt idx="405">
                  <c:v>1.72</c:v>
                </c:pt>
                <c:pt idx="406">
                  <c:v>1.93</c:v>
                </c:pt>
                <c:pt idx="407">
                  <c:v>1.56</c:v>
                </c:pt>
                <c:pt idx="408">
                  <c:v>1.27</c:v>
                </c:pt>
              </c:numCache>
            </c:numRef>
          </c:xVal>
          <c:yVal>
            <c:numRef>
              <c:f>'[1]curva de gastos'!$C$2:$C$410</c:f>
              <c:numCache>
                <c:ptCount val="409"/>
                <c:pt idx="5">
                  <c:v>8.16</c:v>
                </c:pt>
                <c:pt idx="6">
                  <c:v>8.726</c:v>
                </c:pt>
                <c:pt idx="7">
                  <c:v>9.925</c:v>
                </c:pt>
                <c:pt idx="8">
                  <c:v>8.606</c:v>
                </c:pt>
                <c:pt idx="10">
                  <c:v>6.959</c:v>
                </c:pt>
                <c:pt idx="37">
                  <c:v>32.846</c:v>
                </c:pt>
                <c:pt idx="68">
                  <c:v>37.17</c:v>
                </c:pt>
                <c:pt idx="77">
                  <c:v>57.62</c:v>
                </c:pt>
                <c:pt idx="79">
                  <c:v>77.27</c:v>
                </c:pt>
                <c:pt idx="87">
                  <c:v>83.23</c:v>
                </c:pt>
                <c:pt idx="92">
                  <c:v>56.04</c:v>
                </c:pt>
                <c:pt idx="103">
                  <c:v>57.62</c:v>
                </c:pt>
                <c:pt idx="104">
                  <c:v>37.4</c:v>
                </c:pt>
                <c:pt idx="108">
                  <c:v>79.84</c:v>
                </c:pt>
                <c:pt idx="112">
                  <c:v>75.457</c:v>
                </c:pt>
                <c:pt idx="115">
                  <c:v>57.199</c:v>
                </c:pt>
                <c:pt idx="119">
                  <c:v>39.2</c:v>
                </c:pt>
                <c:pt idx="126">
                  <c:v>13.73</c:v>
                </c:pt>
                <c:pt idx="130">
                  <c:v>6.918</c:v>
                </c:pt>
                <c:pt idx="131">
                  <c:v>4.33</c:v>
                </c:pt>
                <c:pt idx="133">
                  <c:v>6.74</c:v>
                </c:pt>
                <c:pt idx="137">
                  <c:v>6.799</c:v>
                </c:pt>
                <c:pt idx="139">
                  <c:v>9.312</c:v>
                </c:pt>
                <c:pt idx="147">
                  <c:v>0.752</c:v>
                </c:pt>
                <c:pt idx="148">
                  <c:v>0.741</c:v>
                </c:pt>
                <c:pt idx="149">
                  <c:v>1.348</c:v>
                </c:pt>
                <c:pt idx="151">
                  <c:v>3.015</c:v>
                </c:pt>
                <c:pt idx="158">
                  <c:v>11.288</c:v>
                </c:pt>
                <c:pt idx="162">
                  <c:v>11.614</c:v>
                </c:pt>
                <c:pt idx="164">
                  <c:v>13.223</c:v>
                </c:pt>
                <c:pt idx="165">
                  <c:v>13.42</c:v>
                </c:pt>
                <c:pt idx="166">
                  <c:v>15.128</c:v>
                </c:pt>
                <c:pt idx="168">
                  <c:v>12.211</c:v>
                </c:pt>
                <c:pt idx="170">
                  <c:v>13.704</c:v>
                </c:pt>
                <c:pt idx="172">
                  <c:v>14.691</c:v>
                </c:pt>
                <c:pt idx="173">
                  <c:v>9.193</c:v>
                </c:pt>
                <c:pt idx="174">
                  <c:v>1.962</c:v>
                </c:pt>
                <c:pt idx="175">
                  <c:v>1.705</c:v>
                </c:pt>
                <c:pt idx="176">
                  <c:v>1.043</c:v>
                </c:pt>
                <c:pt idx="177">
                  <c:v>0.727</c:v>
                </c:pt>
                <c:pt idx="182">
                  <c:v>16.866</c:v>
                </c:pt>
                <c:pt idx="183">
                  <c:v>12.897</c:v>
                </c:pt>
                <c:pt idx="184">
                  <c:v>19.078</c:v>
                </c:pt>
                <c:pt idx="185">
                  <c:v>33.267</c:v>
                </c:pt>
                <c:pt idx="188">
                  <c:v>30.05</c:v>
                </c:pt>
                <c:pt idx="190">
                  <c:v>38.212</c:v>
                </c:pt>
                <c:pt idx="192">
                  <c:v>40.535</c:v>
                </c:pt>
                <c:pt idx="195">
                  <c:v>46.349</c:v>
                </c:pt>
                <c:pt idx="196">
                  <c:v>47.268</c:v>
                </c:pt>
                <c:pt idx="197">
                  <c:v>44.696</c:v>
                </c:pt>
                <c:pt idx="198">
                  <c:v>39.992</c:v>
                </c:pt>
                <c:pt idx="199">
                  <c:v>58.737</c:v>
                </c:pt>
                <c:pt idx="200">
                  <c:v>60.07</c:v>
                </c:pt>
                <c:pt idx="201">
                  <c:v>43.887</c:v>
                </c:pt>
                <c:pt idx="202">
                  <c:v>41.744</c:v>
                </c:pt>
                <c:pt idx="203">
                  <c:v>42.989</c:v>
                </c:pt>
                <c:pt idx="205">
                  <c:v>55.46</c:v>
                </c:pt>
                <c:pt idx="209">
                  <c:v>56.44</c:v>
                </c:pt>
                <c:pt idx="212">
                  <c:v>54.025</c:v>
                </c:pt>
                <c:pt idx="213">
                  <c:v>43.707</c:v>
                </c:pt>
                <c:pt idx="215">
                  <c:v>22.9</c:v>
                </c:pt>
                <c:pt idx="216">
                  <c:v>16.6</c:v>
                </c:pt>
                <c:pt idx="217">
                  <c:v>15.04</c:v>
                </c:pt>
                <c:pt idx="218">
                  <c:v>20.1</c:v>
                </c:pt>
                <c:pt idx="221">
                  <c:v>57.6</c:v>
                </c:pt>
                <c:pt idx="224">
                  <c:v>74.615</c:v>
                </c:pt>
                <c:pt idx="226">
                  <c:v>71.428</c:v>
                </c:pt>
                <c:pt idx="228">
                  <c:v>82.184</c:v>
                </c:pt>
                <c:pt idx="229">
                  <c:v>94.597</c:v>
                </c:pt>
                <c:pt idx="230">
                  <c:v>99.829</c:v>
                </c:pt>
                <c:pt idx="231">
                  <c:v>113.386</c:v>
                </c:pt>
                <c:pt idx="232">
                  <c:v>143.758</c:v>
                </c:pt>
                <c:pt idx="233">
                  <c:v>119.531</c:v>
                </c:pt>
                <c:pt idx="234">
                  <c:v>137.352</c:v>
                </c:pt>
                <c:pt idx="235">
                  <c:v>147.712</c:v>
                </c:pt>
                <c:pt idx="236">
                  <c:v>134.022</c:v>
                </c:pt>
                <c:pt idx="237">
                  <c:v>138.2</c:v>
                </c:pt>
                <c:pt idx="238">
                  <c:v>97.345</c:v>
                </c:pt>
                <c:pt idx="239">
                  <c:v>93.8</c:v>
                </c:pt>
                <c:pt idx="240">
                  <c:v>69.217</c:v>
                </c:pt>
                <c:pt idx="241">
                  <c:v>58.164</c:v>
                </c:pt>
                <c:pt idx="242">
                  <c:v>56.6</c:v>
                </c:pt>
                <c:pt idx="243">
                  <c:v>64.4</c:v>
                </c:pt>
                <c:pt idx="244">
                  <c:v>66.643</c:v>
                </c:pt>
                <c:pt idx="245">
                  <c:v>75.7</c:v>
                </c:pt>
                <c:pt idx="246">
                  <c:v>99.5</c:v>
                </c:pt>
                <c:pt idx="247">
                  <c:v>82.027</c:v>
                </c:pt>
                <c:pt idx="248">
                  <c:v>63.7</c:v>
                </c:pt>
                <c:pt idx="249">
                  <c:v>70.4</c:v>
                </c:pt>
                <c:pt idx="250">
                  <c:v>75.313</c:v>
                </c:pt>
                <c:pt idx="251">
                  <c:v>50.3</c:v>
                </c:pt>
                <c:pt idx="252">
                  <c:v>37.8</c:v>
                </c:pt>
                <c:pt idx="253">
                  <c:v>73.932</c:v>
                </c:pt>
                <c:pt idx="254">
                  <c:v>35.4</c:v>
                </c:pt>
                <c:pt idx="255">
                  <c:v>25.1</c:v>
                </c:pt>
                <c:pt idx="256">
                  <c:v>15.799</c:v>
                </c:pt>
                <c:pt idx="257">
                  <c:v>10.38</c:v>
                </c:pt>
                <c:pt idx="258">
                  <c:v>6.4</c:v>
                </c:pt>
                <c:pt idx="259">
                  <c:v>2.5</c:v>
                </c:pt>
                <c:pt idx="260">
                  <c:v>1.189</c:v>
                </c:pt>
                <c:pt idx="261">
                  <c:v>0.9</c:v>
                </c:pt>
                <c:pt idx="262">
                  <c:v>0.7</c:v>
                </c:pt>
                <c:pt idx="263">
                  <c:v>0.3</c:v>
                </c:pt>
                <c:pt idx="264">
                  <c:v>0</c:v>
                </c:pt>
                <c:pt idx="265">
                  <c:v>0.4</c:v>
                </c:pt>
                <c:pt idx="266">
                  <c:v>0.575</c:v>
                </c:pt>
                <c:pt idx="267">
                  <c:v>0.35</c:v>
                </c:pt>
                <c:pt idx="268">
                  <c:v>0</c:v>
                </c:pt>
                <c:pt idx="271">
                  <c:v>1.289</c:v>
                </c:pt>
                <c:pt idx="272">
                  <c:v>1.967</c:v>
                </c:pt>
                <c:pt idx="273">
                  <c:v>1.538</c:v>
                </c:pt>
                <c:pt idx="274">
                  <c:v>0.428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2.661</c:v>
                </c:pt>
                <c:pt idx="284">
                  <c:v>2.128</c:v>
                </c:pt>
                <c:pt idx="285">
                  <c:v>0.108</c:v>
                </c:pt>
                <c:pt idx="288">
                  <c:v>0.05</c:v>
                </c:pt>
                <c:pt idx="291">
                  <c:v>15.719</c:v>
                </c:pt>
                <c:pt idx="292">
                  <c:v>7.134</c:v>
                </c:pt>
                <c:pt idx="293">
                  <c:v>25.633</c:v>
                </c:pt>
                <c:pt idx="294">
                  <c:v>33.045</c:v>
                </c:pt>
                <c:pt idx="295">
                  <c:v>27.208</c:v>
                </c:pt>
                <c:pt idx="296">
                  <c:v>12.411</c:v>
                </c:pt>
                <c:pt idx="297">
                  <c:v>3.235</c:v>
                </c:pt>
                <c:pt idx="298">
                  <c:v>12.22</c:v>
                </c:pt>
                <c:pt idx="301">
                  <c:v>39.192</c:v>
                </c:pt>
                <c:pt idx="302">
                  <c:v>41.32</c:v>
                </c:pt>
                <c:pt idx="304">
                  <c:v>28.79</c:v>
                </c:pt>
                <c:pt idx="305">
                  <c:v>34.494</c:v>
                </c:pt>
                <c:pt idx="306">
                  <c:v>40.29</c:v>
                </c:pt>
                <c:pt idx="307">
                  <c:v>29.138</c:v>
                </c:pt>
                <c:pt idx="308">
                  <c:v>36.17</c:v>
                </c:pt>
                <c:pt idx="309">
                  <c:v>18.839</c:v>
                </c:pt>
                <c:pt idx="310">
                  <c:v>11.037</c:v>
                </c:pt>
                <c:pt idx="311">
                  <c:v>2.68</c:v>
                </c:pt>
                <c:pt idx="312">
                  <c:v>0.492</c:v>
                </c:pt>
                <c:pt idx="313">
                  <c:v>0.498</c:v>
                </c:pt>
                <c:pt idx="314">
                  <c:v>0.2</c:v>
                </c:pt>
                <c:pt idx="315">
                  <c:v>6.017</c:v>
                </c:pt>
                <c:pt idx="316">
                  <c:v>11.815</c:v>
                </c:pt>
                <c:pt idx="317">
                  <c:v>8.889</c:v>
                </c:pt>
                <c:pt idx="320">
                  <c:v>0.1</c:v>
                </c:pt>
                <c:pt idx="322">
                  <c:v>2.538</c:v>
                </c:pt>
                <c:pt idx="323">
                  <c:v>1.021</c:v>
                </c:pt>
                <c:pt idx="324">
                  <c:v>2.413</c:v>
                </c:pt>
                <c:pt idx="325">
                  <c:v>5.317</c:v>
                </c:pt>
                <c:pt idx="326">
                  <c:v>4.968</c:v>
                </c:pt>
                <c:pt idx="327">
                  <c:v>4.33</c:v>
                </c:pt>
                <c:pt idx="328">
                  <c:v>1.504</c:v>
                </c:pt>
                <c:pt idx="330">
                  <c:v>9.992</c:v>
                </c:pt>
                <c:pt idx="333">
                  <c:v>56.956</c:v>
                </c:pt>
                <c:pt idx="334">
                  <c:v>55.718</c:v>
                </c:pt>
                <c:pt idx="335">
                  <c:v>62.859</c:v>
                </c:pt>
                <c:pt idx="336">
                  <c:v>52.641</c:v>
                </c:pt>
                <c:pt idx="337">
                  <c:v>21.544</c:v>
                </c:pt>
                <c:pt idx="338">
                  <c:v>14.508</c:v>
                </c:pt>
                <c:pt idx="339">
                  <c:v>5.803</c:v>
                </c:pt>
                <c:pt idx="340">
                  <c:v>3.794</c:v>
                </c:pt>
                <c:pt idx="342">
                  <c:v>0.147</c:v>
                </c:pt>
                <c:pt idx="343">
                  <c:v>0.271</c:v>
                </c:pt>
                <c:pt idx="344">
                  <c:v>0.272</c:v>
                </c:pt>
                <c:pt idx="345">
                  <c:v>4.69</c:v>
                </c:pt>
                <c:pt idx="346">
                  <c:v>1.69</c:v>
                </c:pt>
                <c:pt idx="347">
                  <c:v>2.13</c:v>
                </c:pt>
                <c:pt idx="348">
                  <c:v>2.52</c:v>
                </c:pt>
                <c:pt idx="349">
                  <c:v>2.92</c:v>
                </c:pt>
                <c:pt idx="350">
                  <c:v>2.74</c:v>
                </c:pt>
                <c:pt idx="351">
                  <c:v>2.96</c:v>
                </c:pt>
                <c:pt idx="352">
                  <c:v>3.52</c:v>
                </c:pt>
                <c:pt idx="353">
                  <c:v>1.68</c:v>
                </c:pt>
                <c:pt idx="354">
                  <c:v>1.66</c:v>
                </c:pt>
                <c:pt idx="355">
                  <c:v>1.5</c:v>
                </c:pt>
                <c:pt idx="356">
                  <c:v>1.62</c:v>
                </c:pt>
                <c:pt idx="357">
                  <c:v>0.6</c:v>
                </c:pt>
                <c:pt idx="358">
                  <c:v>4.12</c:v>
                </c:pt>
                <c:pt idx="359">
                  <c:v>4.76</c:v>
                </c:pt>
                <c:pt idx="360">
                  <c:v>4.53</c:v>
                </c:pt>
                <c:pt idx="361">
                  <c:v>4.75</c:v>
                </c:pt>
                <c:pt idx="362">
                  <c:v>0.4</c:v>
                </c:pt>
                <c:pt idx="363">
                  <c:v>3.95</c:v>
                </c:pt>
                <c:pt idx="364">
                  <c:v>10.32</c:v>
                </c:pt>
                <c:pt idx="365">
                  <c:v>9.485</c:v>
                </c:pt>
                <c:pt idx="366">
                  <c:v>23.27</c:v>
                </c:pt>
                <c:pt idx="368">
                  <c:v>27.76</c:v>
                </c:pt>
                <c:pt idx="370">
                  <c:v>5.5</c:v>
                </c:pt>
                <c:pt idx="372">
                  <c:v>16.668</c:v>
                </c:pt>
                <c:pt idx="374">
                  <c:v>7.821</c:v>
                </c:pt>
                <c:pt idx="375">
                  <c:v>3.932</c:v>
                </c:pt>
                <c:pt idx="376">
                  <c:v>0.857</c:v>
                </c:pt>
                <c:pt idx="377">
                  <c:v>46.046</c:v>
                </c:pt>
                <c:pt idx="378">
                  <c:v>36.429</c:v>
                </c:pt>
                <c:pt idx="379">
                  <c:v>48.119</c:v>
                </c:pt>
                <c:pt idx="381">
                  <c:v>12.865</c:v>
                </c:pt>
                <c:pt idx="382">
                  <c:v>0.497</c:v>
                </c:pt>
                <c:pt idx="383">
                  <c:v>0.415</c:v>
                </c:pt>
                <c:pt idx="385">
                  <c:v>0.569</c:v>
                </c:pt>
                <c:pt idx="386">
                  <c:v>10.382</c:v>
                </c:pt>
                <c:pt idx="387">
                  <c:v>10.313</c:v>
                </c:pt>
                <c:pt idx="390">
                  <c:v>6.413</c:v>
                </c:pt>
                <c:pt idx="391">
                  <c:v>1.45</c:v>
                </c:pt>
                <c:pt idx="393">
                  <c:v>0.479</c:v>
                </c:pt>
                <c:pt idx="394">
                  <c:v>0.784</c:v>
                </c:pt>
                <c:pt idx="395">
                  <c:v>2.346</c:v>
                </c:pt>
                <c:pt idx="396">
                  <c:v>6.638</c:v>
                </c:pt>
                <c:pt idx="397">
                  <c:v>5.616</c:v>
                </c:pt>
                <c:pt idx="398">
                  <c:v>5.894</c:v>
                </c:pt>
                <c:pt idx="399">
                  <c:v>1.853</c:v>
                </c:pt>
                <c:pt idx="400">
                  <c:v>3.684</c:v>
                </c:pt>
                <c:pt idx="401">
                  <c:v>58</c:v>
                </c:pt>
                <c:pt idx="402">
                  <c:v>41.133</c:v>
                </c:pt>
                <c:pt idx="403">
                  <c:v>22.91</c:v>
                </c:pt>
                <c:pt idx="404">
                  <c:v>26.17</c:v>
                </c:pt>
                <c:pt idx="405">
                  <c:v>29.251</c:v>
                </c:pt>
                <c:pt idx="406">
                  <c:v>34.942</c:v>
                </c:pt>
                <c:pt idx="407">
                  <c:v>32.325</c:v>
                </c:pt>
                <c:pt idx="408">
                  <c:v>16.939</c:v>
                </c:pt>
              </c:numCache>
            </c:numRef>
          </c:yVal>
          <c:smooth val="0"/>
        </c:ser>
        <c:axId val="41978876"/>
        <c:axId val="42265565"/>
      </c:scatterChart>
      <c:val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Escala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crossBetween val="midCat"/>
        <c:dispUnits/>
        <c:majorUnit val="0.25"/>
      </c:valAx>
      <c:valAx>
        <c:axId val="422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Caudal 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/seg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crossBetween val="midCat"/>
        <c:dispUnits/>
        <c:majorUnit val="5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Estación La Reforma
 Relación Caudal/Conductividad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375"/>
          <c:w val="0.90275"/>
          <c:h val="0.8155"/>
        </c:manualLayout>
      </c:layout>
      <c:lineChart>
        <c:grouping val="standard"/>
        <c:varyColors val="0"/>
        <c:ser>
          <c:idx val="1"/>
          <c:order val="0"/>
          <c:tx>
            <c:v>conductividad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hidroquim!$A$10:$A$433</c:f>
              <c:strCache>
                <c:ptCount val="424"/>
                <c:pt idx="0">
                  <c:v>26975</c:v>
                </c:pt>
                <c:pt idx="1">
                  <c:v>27742</c:v>
                </c:pt>
                <c:pt idx="2">
                  <c:v>27947</c:v>
                </c:pt>
                <c:pt idx="3">
                  <c:v>28507</c:v>
                </c:pt>
                <c:pt idx="4">
                  <c:v>28511</c:v>
                </c:pt>
                <c:pt idx="5">
                  <c:v>28517</c:v>
                </c:pt>
                <c:pt idx="6">
                  <c:v>28528</c:v>
                </c:pt>
                <c:pt idx="7">
                  <c:v>28529</c:v>
                </c:pt>
                <c:pt idx="8">
                  <c:v>28531</c:v>
                </c:pt>
                <c:pt idx="9">
                  <c:v>28537</c:v>
                </c:pt>
                <c:pt idx="10">
                  <c:v>28544</c:v>
                </c:pt>
                <c:pt idx="11">
                  <c:v>28551</c:v>
                </c:pt>
                <c:pt idx="12">
                  <c:v>28559</c:v>
                </c:pt>
                <c:pt idx="13">
                  <c:v>28585</c:v>
                </c:pt>
                <c:pt idx="14">
                  <c:v>28592</c:v>
                </c:pt>
                <c:pt idx="15">
                  <c:v>28599</c:v>
                </c:pt>
                <c:pt idx="16">
                  <c:v>28601</c:v>
                </c:pt>
                <c:pt idx="17">
                  <c:v>28619</c:v>
                </c:pt>
                <c:pt idx="18">
                  <c:v>28626</c:v>
                </c:pt>
                <c:pt idx="19">
                  <c:v>28632</c:v>
                </c:pt>
                <c:pt idx="20">
                  <c:v>28636</c:v>
                </c:pt>
                <c:pt idx="21">
                  <c:v>28647</c:v>
                </c:pt>
                <c:pt idx="22">
                  <c:v>28654</c:v>
                </c:pt>
                <c:pt idx="23">
                  <c:v>28661</c:v>
                </c:pt>
                <c:pt idx="24">
                  <c:v>28668</c:v>
                </c:pt>
                <c:pt idx="25">
                  <c:v>28682</c:v>
                </c:pt>
                <c:pt idx="26">
                  <c:v>28701</c:v>
                </c:pt>
                <c:pt idx="27">
                  <c:v>28711</c:v>
                </c:pt>
                <c:pt idx="28">
                  <c:v>28726</c:v>
                </c:pt>
                <c:pt idx="29">
                  <c:v>28735</c:v>
                </c:pt>
                <c:pt idx="30">
                  <c:v>28754</c:v>
                </c:pt>
                <c:pt idx="31">
                  <c:v>28773</c:v>
                </c:pt>
                <c:pt idx="32">
                  <c:v>28825</c:v>
                </c:pt>
                <c:pt idx="33">
                  <c:v>28839</c:v>
                </c:pt>
                <c:pt idx="34">
                  <c:v>28844</c:v>
                </c:pt>
                <c:pt idx="35">
                  <c:v>28850</c:v>
                </c:pt>
                <c:pt idx="36">
                  <c:v>28861</c:v>
                </c:pt>
                <c:pt idx="37">
                  <c:v>28937</c:v>
                </c:pt>
                <c:pt idx="38">
                  <c:v>29095</c:v>
                </c:pt>
                <c:pt idx="39">
                  <c:v>29547</c:v>
                </c:pt>
                <c:pt idx="40">
                  <c:v>29605</c:v>
                </c:pt>
                <c:pt idx="41">
                  <c:v>29671</c:v>
                </c:pt>
                <c:pt idx="42">
                  <c:v>29678</c:v>
                </c:pt>
                <c:pt idx="43">
                  <c:v>29685</c:v>
                </c:pt>
                <c:pt idx="44">
                  <c:v>29692</c:v>
                </c:pt>
                <c:pt idx="45">
                  <c:v>29770</c:v>
                </c:pt>
                <c:pt idx="46">
                  <c:v>29775</c:v>
                </c:pt>
                <c:pt idx="47">
                  <c:v>29779</c:v>
                </c:pt>
                <c:pt idx="48">
                  <c:v>29784</c:v>
                </c:pt>
                <c:pt idx="49">
                  <c:v>29790</c:v>
                </c:pt>
                <c:pt idx="50">
                  <c:v>29805</c:v>
                </c:pt>
                <c:pt idx="51">
                  <c:v>29825</c:v>
                </c:pt>
                <c:pt idx="52">
                  <c:v>29826</c:v>
                </c:pt>
                <c:pt idx="53">
                  <c:v>29840</c:v>
                </c:pt>
                <c:pt idx="54">
                  <c:v>29883</c:v>
                </c:pt>
                <c:pt idx="55">
                  <c:v>29886</c:v>
                </c:pt>
                <c:pt idx="56">
                  <c:v>29902</c:v>
                </c:pt>
                <c:pt idx="57">
                  <c:v>29911</c:v>
                </c:pt>
                <c:pt idx="58">
                  <c:v>29916</c:v>
                </c:pt>
                <c:pt idx="59">
                  <c:v>30086</c:v>
                </c:pt>
                <c:pt idx="60">
                  <c:v>30092</c:v>
                </c:pt>
                <c:pt idx="61">
                  <c:v>30105</c:v>
                </c:pt>
                <c:pt idx="62">
                  <c:v>30106</c:v>
                </c:pt>
                <c:pt idx="63">
                  <c:v>30182</c:v>
                </c:pt>
                <c:pt idx="64">
                  <c:v>30254</c:v>
                </c:pt>
                <c:pt idx="65">
                  <c:v>30306</c:v>
                </c:pt>
                <c:pt idx="66">
                  <c:v>30324</c:v>
                </c:pt>
                <c:pt idx="67">
                  <c:v>30343</c:v>
                </c:pt>
                <c:pt idx="68">
                  <c:v>30351</c:v>
                </c:pt>
                <c:pt idx="69">
                  <c:v>30366</c:v>
                </c:pt>
                <c:pt idx="70">
                  <c:v>30419</c:v>
                </c:pt>
                <c:pt idx="71">
                  <c:v>30484</c:v>
                </c:pt>
                <c:pt idx="72">
                  <c:v>30645</c:v>
                </c:pt>
                <c:pt idx="73">
                  <c:v>30666</c:v>
                </c:pt>
                <c:pt idx="74">
                  <c:v>30686</c:v>
                </c:pt>
                <c:pt idx="75">
                  <c:v>30736</c:v>
                </c:pt>
                <c:pt idx="76">
                  <c:v>30745</c:v>
                </c:pt>
                <c:pt idx="77">
                  <c:v>30757</c:v>
                </c:pt>
                <c:pt idx="78">
                  <c:v>30764</c:v>
                </c:pt>
                <c:pt idx="79">
                  <c:v>30832</c:v>
                </c:pt>
                <c:pt idx="80">
                  <c:v>30910</c:v>
                </c:pt>
                <c:pt idx="81">
                  <c:v>30918</c:v>
                </c:pt>
                <c:pt idx="82">
                  <c:v>30936</c:v>
                </c:pt>
                <c:pt idx="83">
                  <c:v>30938</c:v>
                </c:pt>
                <c:pt idx="84">
                  <c:v>30944</c:v>
                </c:pt>
                <c:pt idx="85">
                  <c:v>30959</c:v>
                </c:pt>
                <c:pt idx="86">
                  <c:v>31037</c:v>
                </c:pt>
                <c:pt idx="87">
                  <c:v>31064</c:v>
                </c:pt>
                <c:pt idx="88">
                  <c:v>31114</c:v>
                </c:pt>
                <c:pt idx="89">
                  <c:v>31118</c:v>
                </c:pt>
                <c:pt idx="90">
                  <c:v>31125</c:v>
                </c:pt>
                <c:pt idx="91">
                  <c:v>31133</c:v>
                </c:pt>
                <c:pt idx="92">
                  <c:v>31140</c:v>
                </c:pt>
                <c:pt idx="93">
                  <c:v>31145</c:v>
                </c:pt>
                <c:pt idx="94">
                  <c:v>31152</c:v>
                </c:pt>
                <c:pt idx="95">
                  <c:v>31160</c:v>
                </c:pt>
                <c:pt idx="96">
                  <c:v>31166</c:v>
                </c:pt>
                <c:pt idx="97">
                  <c:v>31173</c:v>
                </c:pt>
                <c:pt idx="98">
                  <c:v>31180</c:v>
                </c:pt>
                <c:pt idx="99">
                  <c:v>31187</c:v>
                </c:pt>
                <c:pt idx="100">
                  <c:v>31194</c:v>
                </c:pt>
                <c:pt idx="101">
                  <c:v>31201</c:v>
                </c:pt>
                <c:pt idx="102">
                  <c:v>31209</c:v>
                </c:pt>
                <c:pt idx="103">
                  <c:v>31210</c:v>
                </c:pt>
                <c:pt idx="104">
                  <c:v>31246</c:v>
                </c:pt>
                <c:pt idx="105">
                  <c:v>31250</c:v>
                </c:pt>
                <c:pt idx="106">
                  <c:v>31252</c:v>
                </c:pt>
                <c:pt idx="107">
                  <c:v>31257</c:v>
                </c:pt>
                <c:pt idx="108">
                  <c:v>31260</c:v>
                </c:pt>
                <c:pt idx="109">
                  <c:v>31264</c:v>
                </c:pt>
                <c:pt idx="110">
                  <c:v>31271</c:v>
                </c:pt>
                <c:pt idx="111">
                  <c:v>31278</c:v>
                </c:pt>
                <c:pt idx="112">
                  <c:v>31282</c:v>
                </c:pt>
                <c:pt idx="113">
                  <c:v>31285</c:v>
                </c:pt>
                <c:pt idx="114">
                  <c:v>31292</c:v>
                </c:pt>
                <c:pt idx="115">
                  <c:v>31296</c:v>
                </c:pt>
                <c:pt idx="116">
                  <c:v>31299</c:v>
                </c:pt>
                <c:pt idx="117">
                  <c:v>31306</c:v>
                </c:pt>
                <c:pt idx="118">
                  <c:v>31314</c:v>
                </c:pt>
                <c:pt idx="119">
                  <c:v>31316</c:v>
                </c:pt>
                <c:pt idx="120">
                  <c:v>31320</c:v>
                </c:pt>
                <c:pt idx="121">
                  <c:v>31334</c:v>
                </c:pt>
                <c:pt idx="122">
                  <c:v>31341</c:v>
                </c:pt>
                <c:pt idx="123">
                  <c:v>31348</c:v>
                </c:pt>
                <c:pt idx="124">
                  <c:v>31355</c:v>
                </c:pt>
                <c:pt idx="125">
                  <c:v>31361</c:v>
                </c:pt>
                <c:pt idx="126">
                  <c:v>31364</c:v>
                </c:pt>
                <c:pt idx="127">
                  <c:v>31369</c:v>
                </c:pt>
                <c:pt idx="128">
                  <c:v>31384</c:v>
                </c:pt>
                <c:pt idx="129">
                  <c:v>31390</c:v>
                </c:pt>
                <c:pt idx="130">
                  <c:v>31398</c:v>
                </c:pt>
                <c:pt idx="131">
                  <c:v>31415</c:v>
                </c:pt>
                <c:pt idx="132">
                  <c:v>31417</c:v>
                </c:pt>
                <c:pt idx="133">
                  <c:v>31420</c:v>
                </c:pt>
                <c:pt idx="134">
                  <c:v>31421</c:v>
                </c:pt>
                <c:pt idx="135">
                  <c:v>31423</c:v>
                </c:pt>
                <c:pt idx="136">
                  <c:v>31426</c:v>
                </c:pt>
                <c:pt idx="137">
                  <c:v>31430</c:v>
                </c:pt>
                <c:pt idx="138">
                  <c:v>31432</c:v>
                </c:pt>
                <c:pt idx="139">
                  <c:v>31434</c:v>
                </c:pt>
                <c:pt idx="140">
                  <c:v>31439</c:v>
                </c:pt>
                <c:pt idx="141">
                  <c:v>31449</c:v>
                </c:pt>
                <c:pt idx="142">
                  <c:v>31454</c:v>
                </c:pt>
                <c:pt idx="143">
                  <c:v>31458</c:v>
                </c:pt>
                <c:pt idx="144">
                  <c:v>31464</c:v>
                </c:pt>
                <c:pt idx="145">
                  <c:v>31468</c:v>
                </c:pt>
                <c:pt idx="146">
                  <c:v>31483</c:v>
                </c:pt>
                <c:pt idx="147">
                  <c:v>31486</c:v>
                </c:pt>
                <c:pt idx="148">
                  <c:v>31491</c:v>
                </c:pt>
                <c:pt idx="149">
                  <c:v>31513</c:v>
                </c:pt>
                <c:pt idx="150">
                  <c:v>31517</c:v>
                </c:pt>
                <c:pt idx="151">
                  <c:v>31531</c:v>
                </c:pt>
                <c:pt idx="152">
                  <c:v>31533</c:v>
                </c:pt>
                <c:pt idx="153">
                  <c:v>31541</c:v>
                </c:pt>
                <c:pt idx="154">
                  <c:v>31549</c:v>
                </c:pt>
                <c:pt idx="155">
                  <c:v>31558</c:v>
                </c:pt>
                <c:pt idx="156">
                  <c:v>31565</c:v>
                </c:pt>
                <c:pt idx="157">
                  <c:v>31570</c:v>
                </c:pt>
                <c:pt idx="158">
                  <c:v>31589</c:v>
                </c:pt>
                <c:pt idx="159">
                  <c:v>31594</c:v>
                </c:pt>
                <c:pt idx="160">
                  <c:v>31611</c:v>
                </c:pt>
                <c:pt idx="161">
                  <c:v>31617</c:v>
                </c:pt>
                <c:pt idx="162">
                  <c:v>31619</c:v>
                </c:pt>
                <c:pt idx="163">
                  <c:v>31625</c:v>
                </c:pt>
                <c:pt idx="164">
                  <c:v>31632</c:v>
                </c:pt>
                <c:pt idx="165">
                  <c:v>31652</c:v>
                </c:pt>
                <c:pt idx="166">
                  <c:v>31673</c:v>
                </c:pt>
                <c:pt idx="167">
                  <c:v>31677</c:v>
                </c:pt>
                <c:pt idx="168">
                  <c:v>31688</c:v>
                </c:pt>
                <c:pt idx="169">
                  <c:v>31693</c:v>
                </c:pt>
                <c:pt idx="170">
                  <c:v>31703</c:v>
                </c:pt>
                <c:pt idx="171">
                  <c:v>31706</c:v>
                </c:pt>
                <c:pt idx="172">
                  <c:v>31708</c:v>
                </c:pt>
                <c:pt idx="173">
                  <c:v>31723</c:v>
                </c:pt>
                <c:pt idx="174">
                  <c:v>31735</c:v>
                </c:pt>
                <c:pt idx="175">
                  <c:v>31751</c:v>
                </c:pt>
                <c:pt idx="176">
                  <c:v>31758</c:v>
                </c:pt>
                <c:pt idx="177">
                  <c:v>31763</c:v>
                </c:pt>
                <c:pt idx="178">
                  <c:v>31785</c:v>
                </c:pt>
                <c:pt idx="179">
                  <c:v>31787</c:v>
                </c:pt>
                <c:pt idx="180">
                  <c:v>31796</c:v>
                </c:pt>
                <c:pt idx="181">
                  <c:v>31801</c:v>
                </c:pt>
                <c:pt idx="182">
                  <c:v>31805</c:v>
                </c:pt>
                <c:pt idx="183">
                  <c:v>31814</c:v>
                </c:pt>
                <c:pt idx="184">
                  <c:v>31828</c:v>
                </c:pt>
                <c:pt idx="185">
                  <c:v>31841</c:v>
                </c:pt>
                <c:pt idx="186">
                  <c:v>31843</c:v>
                </c:pt>
                <c:pt idx="187">
                  <c:v>31849</c:v>
                </c:pt>
                <c:pt idx="188">
                  <c:v>31855</c:v>
                </c:pt>
                <c:pt idx="189">
                  <c:v>31856</c:v>
                </c:pt>
                <c:pt idx="190">
                  <c:v>31869</c:v>
                </c:pt>
                <c:pt idx="191">
                  <c:v>31872</c:v>
                </c:pt>
                <c:pt idx="192">
                  <c:v>31881</c:v>
                </c:pt>
                <c:pt idx="193">
                  <c:v>31886</c:v>
                </c:pt>
                <c:pt idx="194">
                  <c:v>31891</c:v>
                </c:pt>
                <c:pt idx="195">
                  <c:v>31895</c:v>
                </c:pt>
                <c:pt idx="196">
                  <c:v>31904</c:v>
                </c:pt>
                <c:pt idx="197">
                  <c:v>31919</c:v>
                </c:pt>
                <c:pt idx="198">
                  <c:v>31924</c:v>
                </c:pt>
                <c:pt idx="199">
                  <c:v>31934</c:v>
                </c:pt>
                <c:pt idx="200">
                  <c:v>31951</c:v>
                </c:pt>
                <c:pt idx="201">
                  <c:v>31965</c:v>
                </c:pt>
                <c:pt idx="202">
                  <c:v>31981</c:v>
                </c:pt>
                <c:pt idx="203">
                  <c:v>31994</c:v>
                </c:pt>
                <c:pt idx="204">
                  <c:v>32008</c:v>
                </c:pt>
                <c:pt idx="205">
                  <c:v>32010</c:v>
                </c:pt>
                <c:pt idx="206">
                  <c:v>32011</c:v>
                </c:pt>
                <c:pt idx="207">
                  <c:v>32014</c:v>
                </c:pt>
                <c:pt idx="208">
                  <c:v>32018</c:v>
                </c:pt>
                <c:pt idx="209">
                  <c:v>32023</c:v>
                </c:pt>
                <c:pt idx="210">
                  <c:v>32025</c:v>
                </c:pt>
                <c:pt idx="211">
                  <c:v>32031</c:v>
                </c:pt>
                <c:pt idx="212">
                  <c:v>32036</c:v>
                </c:pt>
                <c:pt idx="213">
                  <c:v>32050</c:v>
                </c:pt>
                <c:pt idx="214">
                  <c:v>32072</c:v>
                </c:pt>
                <c:pt idx="215">
                  <c:v>32099</c:v>
                </c:pt>
                <c:pt idx="216">
                  <c:v>32113</c:v>
                </c:pt>
                <c:pt idx="217">
                  <c:v>32120</c:v>
                </c:pt>
                <c:pt idx="218">
                  <c:v>32126</c:v>
                </c:pt>
                <c:pt idx="219">
                  <c:v>32132</c:v>
                </c:pt>
                <c:pt idx="220">
                  <c:v>32137</c:v>
                </c:pt>
                <c:pt idx="221">
                  <c:v>32140</c:v>
                </c:pt>
                <c:pt idx="222">
                  <c:v>32141</c:v>
                </c:pt>
                <c:pt idx="223">
                  <c:v>32146</c:v>
                </c:pt>
                <c:pt idx="224">
                  <c:v>32148</c:v>
                </c:pt>
                <c:pt idx="225">
                  <c:v>32156</c:v>
                </c:pt>
                <c:pt idx="226">
                  <c:v>32163</c:v>
                </c:pt>
                <c:pt idx="227">
                  <c:v>32169</c:v>
                </c:pt>
                <c:pt idx="228">
                  <c:v>32177</c:v>
                </c:pt>
                <c:pt idx="229">
                  <c:v>32184</c:v>
                </c:pt>
                <c:pt idx="230">
                  <c:v>32191</c:v>
                </c:pt>
                <c:pt idx="231">
                  <c:v>32197</c:v>
                </c:pt>
                <c:pt idx="232">
                  <c:v>32205</c:v>
                </c:pt>
                <c:pt idx="233">
                  <c:v>32212</c:v>
                </c:pt>
                <c:pt idx="234">
                  <c:v>32219</c:v>
                </c:pt>
                <c:pt idx="235">
                  <c:v>32224</c:v>
                </c:pt>
                <c:pt idx="236">
                  <c:v>32233</c:v>
                </c:pt>
                <c:pt idx="237">
                  <c:v>32239</c:v>
                </c:pt>
                <c:pt idx="238">
                  <c:v>32248</c:v>
                </c:pt>
                <c:pt idx="239">
                  <c:v>32252</c:v>
                </c:pt>
                <c:pt idx="240">
                  <c:v>32262</c:v>
                </c:pt>
                <c:pt idx="241">
                  <c:v>32269</c:v>
                </c:pt>
                <c:pt idx="242">
                  <c:v>32275</c:v>
                </c:pt>
                <c:pt idx="243">
                  <c:v>32280</c:v>
                </c:pt>
                <c:pt idx="244">
                  <c:v>32297</c:v>
                </c:pt>
                <c:pt idx="245">
                  <c:v>32309</c:v>
                </c:pt>
                <c:pt idx="246">
                  <c:v>32322</c:v>
                </c:pt>
                <c:pt idx="247">
                  <c:v>32338</c:v>
                </c:pt>
                <c:pt idx="248">
                  <c:v>32351</c:v>
                </c:pt>
                <c:pt idx="249">
                  <c:v>32364</c:v>
                </c:pt>
                <c:pt idx="250">
                  <c:v>32378</c:v>
                </c:pt>
                <c:pt idx="251">
                  <c:v>32393</c:v>
                </c:pt>
                <c:pt idx="252">
                  <c:v>32406</c:v>
                </c:pt>
                <c:pt idx="253">
                  <c:v>32421</c:v>
                </c:pt>
                <c:pt idx="254">
                  <c:v>32435</c:v>
                </c:pt>
                <c:pt idx="255">
                  <c:v>32448</c:v>
                </c:pt>
                <c:pt idx="256">
                  <c:v>32455</c:v>
                </c:pt>
                <c:pt idx="257">
                  <c:v>32463</c:v>
                </c:pt>
                <c:pt idx="258">
                  <c:v>32476</c:v>
                </c:pt>
                <c:pt idx="259">
                  <c:v>32491</c:v>
                </c:pt>
                <c:pt idx="260">
                  <c:v>32512</c:v>
                </c:pt>
                <c:pt idx="261">
                  <c:v>32519</c:v>
                </c:pt>
                <c:pt idx="262">
                  <c:v>32531</c:v>
                </c:pt>
                <c:pt idx="263">
                  <c:v>32535</c:v>
                </c:pt>
                <c:pt idx="264">
                  <c:v>32551</c:v>
                </c:pt>
                <c:pt idx="265">
                  <c:v>32568</c:v>
                </c:pt>
                <c:pt idx="266">
                  <c:v>32588</c:v>
                </c:pt>
                <c:pt idx="267">
                  <c:v>32610</c:v>
                </c:pt>
                <c:pt idx="268">
                  <c:v>32638</c:v>
                </c:pt>
                <c:pt idx="269">
                  <c:v>32655</c:v>
                </c:pt>
                <c:pt idx="270">
                  <c:v>32694</c:v>
                </c:pt>
                <c:pt idx="271">
                  <c:v>32703</c:v>
                </c:pt>
                <c:pt idx="272">
                  <c:v>32739</c:v>
                </c:pt>
                <c:pt idx="273">
                  <c:v>32773</c:v>
                </c:pt>
                <c:pt idx="274">
                  <c:v>32814</c:v>
                </c:pt>
                <c:pt idx="275">
                  <c:v>32829</c:v>
                </c:pt>
                <c:pt idx="276">
                  <c:v>32842</c:v>
                </c:pt>
                <c:pt idx="277">
                  <c:v>32878</c:v>
                </c:pt>
                <c:pt idx="278">
                  <c:v>32912</c:v>
                </c:pt>
                <c:pt idx="279">
                  <c:v>32981</c:v>
                </c:pt>
                <c:pt idx="280">
                  <c:v>33009</c:v>
                </c:pt>
                <c:pt idx="281">
                  <c:v>33050</c:v>
                </c:pt>
                <c:pt idx="282">
                  <c:v>33066</c:v>
                </c:pt>
                <c:pt idx="283">
                  <c:v>33102</c:v>
                </c:pt>
                <c:pt idx="284">
                  <c:v>33129</c:v>
                </c:pt>
                <c:pt idx="285">
                  <c:v>33185</c:v>
                </c:pt>
                <c:pt idx="286">
                  <c:v>33218</c:v>
                </c:pt>
                <c:pt idx="287">
                  <c:v>33421</c:v>
                </c:pt>
                <c:pt idx="288">
                  <c:v>33499</c:v>
                </c:pt>
                <c:pt idx="289">
                  <c:v>33558</c:v>
                </c:pt>
                <c:pt idx="290">
                  <c:v>33627</c:v>
                </c:pt>
                <c:pt idx="291">
                  <c:v>33636</c:v>
                </c:pt>
                <c:pt idx="292">
                  <c:v>33674</c:v>
                </c:pt>
                <c:pt idx="293">
                  <c:v>33768</c:v>
                </c:pt>
                <c:pt idx="294">
                  <c:v>33809</c:v>
                </c:pt>
                <c:pt idx="295">
                  <c:v>33843</c:v>
                </c:pt>
                <c:pt idx="296">
                  <c:v>33890</c:v>
                </c:pt>
                <c:pt idx="297">
                  <c:v>33921</c:v>
                </c:pt>
                <c:pt idx="298">
                  <c:v>33953</c:v>
                </c:pt>
                <c:pt idx="299">
                  <c:v>33989</c:v>
                </c:pt>
                <c:pt idx="300">
                  <c:v>34002</c:v>
                </c:pt>
                <c:pt idx="301">
                  <c:v>34038</c:v>
                </c:pt>
                <c:pt idx="302">
                  <c:v>34044</c:v>
                </c:pt>
                <c:pt idx="303">
                  <c:v>34078</c:v>
                </c:pt>
                <c:pt idx="304">
                  <c:v>34116</c:v>
                </c:pt>
                <c:pt idx="305">
                  <c:v>34135</c:v>
                </c:pt>
                <c:pt idx="306">
                  <c:v>34163</c:v>
                </c:pt>
                <c:pt idx="307">
                  <c:v>34191</c:v>
                </c:pt>
                <c:pt idx="308">
                  <c:v>34227</c:v>
                </c:pt>
                <c:pt idx="309">
                  <c:v>34260</c:v>
                </c:pt>
                <c:pt idx="310">
                  <c:v>34290</c:v>
                </c:pt>
                <c:pt idx="311">
                  <c:v>34320</c:v>
                </c:pt>
                <c:pt idx="312">
                  <c:v>34351</c:v>
                </c:pt>
                <c:pt idx="313">
                  <c:v>34380</c:v>
                </c:pt>
                <c:pt idx="314">
                  <c:v>34450</c:v>
                </c:pt>
                <c:pt idx="315">
                  <c:v>34526</c:v>
                </c:pt>
                <c:pt idx="316">
                  <c:v>34547</c:v>
                </c:pt>
                <c:pt idx="317">
                  <c:v>34577</c:v>
                </c:pt>
                <c:pt idx="318">
                  <c:v>34608</c:v>
                </c:pt>
                <c:pt idx="319">
                  <c:v>34642</c:v>
                </c:pt>
                <c:pt idx="320">
                  <c:v>34670</c:v>
                </c:pt>
                <c:pt idx="321">
                  <c:v>34705</c:v>
                </c:pt>
                <c:pt idx="322">
                  <c:v>34731</c:v>
                </c:pt>
                <c:pt idx="323">
                  <c:v>34852</c:v>
                </c:pt>
                <c:pt idx="324">
                  <c:v>34884</c:v>
                </c:pt>
                <c:pt idx="325">
                  <c:v>34913</c:v>
                </c:pt>
                <c:pt idx="326">
                  <c:v>34941</c:v>
                </c:pt>
                <c:pt idx="327">
                  <c:v>34946</c:v>
                </c:pt>
                <c:pt idx="328">
                  <c:v>35004</c:v>
                </c:pt>
                <c:pt idx="329">
                  <c:v>35803</c:v>
                </c:pt>
                <c:pt idx="330">
                  <c:v>35829</c:v>
                </c:pt>
                <c:pt idx="331">
                  <c:v>35857</c:v>
                </c:pt>
                <c:pt idx="332">
                  <c:v>35888</c:v>
                </c:pt>
                <c:pt idx="333">
                  <c:v>35930</c:v>
                </c:pt>
                <c:pt idx="334">
                  <c:v>35956</c:v>
                </c:pt>
                <c:pt idx="335">
                  <c:v>35986</c:v>
                </c:pt>
                <c:pt idx="336">
                  <c:v>36011</c:v>
                </c:pt>
                <c:pt idx="337">
                  <c:v>36046</c:v>
                </c:pt>
                <c:pt idx="338">
                  <c:v>36074</c:v>
                </c:pt>
                <c:pt idx="339">
                  <c:v>36103</c:v>
                </c:pt>
                <c:pt idx="340">
                  <c:v>36129</c:v>
                </c:pt>
                <c:pt idx="341">
                  <c:v>36166</c:v>
                </c:pt>
                <c:pt idx="342">
                  <c:v>36194</c:v>
                </c:pt>
                <c:pt idx="343">
                  <c:v>36228</c:v>
                </c:pt>
                <c:pt idx="344">
                  <c:v>36256</c:v>
                </c:pt>
                <c:pt idx="345">
                  <c:v>36284</c:v>
                </c:pt>
                <c:pt idx="346">
                  <c:v>36315</c:v>
                </c:pt>
                <c:pt idx="347">
                  <c:v>36354</c:v>
                </c:pt>
                <c:pt idx="348">
                  <c:v>36382</c:v>
                </c:pt>
                <c:pt idx="349">
                  <c:v>36410</c:v>
                </c:pt>
                <c:pt idx="350">
                  <c:v>36439</c:v>
                </c:pt>
                <c:pt idx="351">
                  <c:v>36476</c:v>
                </c:pt>
                <c:pt idx="352">
                  <c:v>36501</c:v>
                </c:pt>
                <c:pt idx="353">
                  <c:v>36524</c:v>
                </c:pt>
                <c:pt idx="354">
                  <c:v>36560</c:v>
                </c:pt>
                <c:pt idx="355">
                  <c:v>36588</c:v>
                </c:pt>
                <c:pt idx="356">
                  <c:v>36623</c:v>
                </c:pt>
                <c:pt idx="357">
                  <c:v>36651</c:v>
                </c:pt>
                <c:pt idx="358">
                  <c:v>36707</c:v>
                </c:pt>
                <c:pt idx="359">
                  <c:v>36742</c:v>
                </c:pt>
                <c:pt idx="360">
                  <c:v>36777</c:v>
                </c:pt>
                <c:pt idx="361">
                  <c:v>36825</c:v>
                </c:pt>
                <c:pt idx="362">
                  <c:v>36874</c:v>
                </c:pt>
                <c:pt idx="363">
                  <c:v>36935</c:v>
                </c:pt>
                <c:pt idx="364">
                  <c:v>37006</c:v>
                </c:pt>
                <c:pt idx="365">
                  <c:v>37021</c:v>
                </c:pt>
                <c:pt idx="366">
                  <c:v>37063</c:v>
                </c:pt>
                <c:pt idx="367">
                  <c:v>37118</c:v>
                </c:pt>
                <c:pt idx="368">
                  <c:v>37182</c:v>
                </c:pt>
                <c:pt idx="369">
                  <c:v>37246</c:v>
                </c:pt>
                <c:pt idx="370">
                  <c:v>37322</c:v>
                </c:pt>
                <c:pt idx="371">
                  <c:v>37386</c:v>
                </c:pt>
                <c:pt idx="372">
                  <c:v>37425</c:v>
                </c:pt>
                <c:pt idx="373">
                  <c:v>37462</c:v>
                </c:pt>
                <c:pt idx="374">
                  <c:v>37546</c:v>
                </c:pt>
                <c:pt idx="375">
                  <c:v>37578</c:v>
                </c:pt>
                <c:pt idx="376">
                  <c:v>37606</c:v>
                </c:pt>
                <c:pt idx="377">
                  <c:v>37701</c:v>
                </c:pt>
                <c:pt idx="378">
                  <c:v>37733</c:v>
                </c:pt>
                <c:pt idx="379">
                  <c:v>37781</c:v>
                </c:pt>
                <c:pt idx="380">
                  <c:v>37833</c:v>
                </c:pt>
                <c:pt idx="381">
                  <c:v>37921</c:v>
                </c:pt>
                <c:pt idx="382">
                  <c:v>37977</c:v>
                </c:pt>
                <c:pt idx="383">
                  <c:v>38020</c:v>
                </c:pt>
                <c:pt idx="384">
                  <c:v>38077</c:v>
                </c:pt>
                <c:pt idx="385">
                  <c:v>38082</c:v>
                </c:pt>
                <c:pt idx="386">
                  <c:v>38113</c:v>
                </c:pt>
                <c:pt idx="387">
                  <c:v>38139</c:v>
                </c:pt>
                <c:pt idx="388">
                  <c:v>38202</c:v>
                </c:pt>
                <c:pt idx="389">
                  <c:v>38240</c:v>
                </c:pt>
                <c:pt idx="390">
                  <c:v>38281</c:v>
                </c:pt>
                <c:pt idx="391">
                  <c:v>38335</c:v>
                </c:pt>
                <c:pt idx="392">
                  <c:v>38433</c:v>
                </c:pt>
                <c:pt idx="393">
                  <c:v>38510</c:v>
                </c:pt>
                <c:pt idx="394">
                  <c:v>38566</c:v>
                </c:pt>
                <c:pt idx="395">
                  <c:v>38624</c:v>
                </c:pt>
                <c:pt idx="396">
                  <c:v>38651</c:v>
                </c:pt>
                <c:pt idx="397">
                  <c:v>38666</c:v>
                </c:pt>
                <c:pt idx="398">
                  <c:v>38698</c:v>
                </c:pt>
                <c:pt idx="399">
                  <c:v>38713</c:v>
                </c:pt>
                <c:pt idx="400">
                  <c:v>38778</c:v>
                </c:pt>
                <c:pt idx="401">
                  <c:v>38811</c:v>
                </c:pt>
                <c:pt idx="402">
                  <c:v>38846</c:v>
                </c:pt>
                <c:pt idx="403">
                  <c:v>38889</c:v>
                </c:pt>
                <c:pt idx="404">
                  <c:v>38910</c:v>
                </c:pt>
                <c:pt idx="405">
                  <c:v>38941</c:v>
                </c:pt>
                <c:pt idx="406">
                  <c:v>38980</c:v>
                </c:pt>
                <c:pt idx="407">
                  <c:v>39000</c:v>
                </c:pt>
                <c:pt idx="408">
                  <c:v>39057</c:v>
                </c:pt>
                <c:pt idx="409">
                  <c:v>39157</c:v>
                </c:pt>
                <c:pt idx="410">
                  <c:v>39185</c:v>
                </c:pt>
                <c:pt idx="411">
                  <c:v>39210</c:v>
                </c:pt>
                <c:pt idx="412">
                  <c:v>39240</c:v>
                </c:pt>
                <c:pt idx="413">
                  <c:v>39267</c:v>
                </c:pt>
                <c:pt idx="414">
                  <c:v>39302</c:v>
                </c:pt>
                <c:pt idx="415">
                  <c:v>39344</c:v>
                </c:pt>
                <c:pt idx="416">
                  <c:v>39380</c:v>
                </c:pt>
                <c:pt idx="417">
                  <c:v>39401</c:v>
                </c:pt>
                <c:pt idx="418">
                  <c:v>39430</c:v>
                </c:pt>
                <c:pt idx="419">
                  <c:v>39478</c:v>
                </c:pt>
                <c:pt idx="420">
                  <c:v>39506</c:v>
                </c:pt>
                <c:pt idx="421">
                  <c:v>39524</c:v>
                </c:pt>
                <c:pt idx="422">
                  <c:v>39555</c:v>
                </c:pt>
                <c:pt idx="423">
                  <c:v>39586</c:v>
                </c:pt>
              </c:strCache>
            </c:strRef>
          </c:cat>
          <c:val>
            <c:numRef>
              <c:f>hidroquim!$E$10:$E$433</c:f>
              <c:numCache>
                <c:ptCount val="424"/>
                <c:pt idx="1">
                  <c:v>21000</c:v>
                </c:pt>
                <c:pt idx="2">
                  <c:v>23000</c:v>
                </c:pt>
                <c:pt idx="38">
                  <c:v>2320</c:v>
                </c:pt>
                <c:pt idx="39">
                  <c:v>31879</c:v>
                </c:pt>
                <c:pt idx="40">
                  <c:v>36069</c:v>
                </c:pt>
                <c:pt idx="41">
                  <c:v>7400</c:v>
                </c:pt>
                <c:pt idx="42">
                  <c:v>7825</c:v>
                </c:pt>
                <c:pt idx="43">
                  <c:v>9395</c:v>
                </c:pt>
                <c:pt idx="44">
                  <c:v>15011</c:v>
                </c:pt>
                <c:pt idx="45">
                  <c:v>6569</c:v>
                </c:pt>
                <c:pt idx="47">
                  <c:v>4600</c:v>
                </c:pt>
                <c:pt idx="48">
                  <c:v>3666</c:v>
                </c:pt>
                <c:pt idx="49">
                  <c:v>3483</c:v>
                </c:pt>
                <c:pt idx="50">
                  <c:v>3500</c:v>
                </c:pt>
                <c:pt idx="51">
                  <c:v>3550</c:v>
                </c:pt>
                <c:pt idx="52">
                  <c:v>3400</c:v>
                </c:pt>
                <c:pt idx="54">
                  <c:v>13062</c:v>
                </c:pt>
                <c:pt idx="55">
                  <c:v>13362</c:v>
                </c:pt>
                <c:pt idx="56">
                  <c:v>16790</c:v>
                </c:pt>
                <c:pt idx="57">
                  <c:v>18000</c:v>
                </c:pt>
                <c:pt idx="58">
                  <c:v>19930</c:v>
                </c:pt>
                <c:pt idx="90">
                  <c:v>2200</c:v>
                </c:pt>
                <c:pt idx="91">
                  <c:v>2010</c:v>
                </c:pt>
                <c:pt idx="92">
                  <c:v>1900</c:v>
                </c:pt>
                <c:pt idx="103">
                  <c:v>1850</c:v>
                </c:pt>
                <c:pt idx="104">
                  <c:v>2680</c:v>
                </c:pt>
                <c:pt idx="106">
                  <c:v>2720</c:v>
                </c:pt>
                <c:pt idx="107">
                  <c:v>2660</c:v>
                </c:pt>
                <c:pt idx="108">
                  <c:v>2650</c:v>
                </c:pt>
                <c:pt idx="109">
                  <c:v>2720</c:v>
                </c:pt>
                <c:pt idx="110">
                  <c:v>2680</c:v>
                </c:pt>
                <c:pt idx="111">
                  <c:v>2500</c:v>
                </c:pt>
                <c:pt idx="112">
                  <c:v>2410</c:v>
                </c:pt>
                <c:pt idx="113">
                  <c:v>2350</c:v>
                </c:pt>
                <c:pt idx="114">
                  <c:v>2480</c:v>
                </c:pt>
                <c:pt idx="115">
                  <c:v>2780</c:v>
                </c:pt>
                <c:pt idx="116">
                  <c:v>2900</c:v>
                </c:pt>
                <c:pt idx="117">
                  <c:v>3200</c:v>
                </c:pt>
                <c:pt idx="118">
                  <c:v>3400</c:v>
                </c:pt>
                <c:pt idx="119">
                  <c:v>3600</c:v>
                </c:pt>
                <c:pt idx="126">
                  <c:v>9800</c:v>
                </c:pt>
                <c:pt idx="130">
                  <c:v>15000</c:v>
                </c:pt>
                <c:pt idx="131">
                  <c:v>18000</c:v>
                </c:pt>
                <c:pt idx="132">
                  <c:v>17200</c:v>
                </c:pt>
                <c:pt idx="133">
                  <c:v>19000</c:v>
                </c:pt>
                <c:pt idx="134">
                  <c:v>18500</c:v>
                </c:pt>
                <c:pt idx="135">
                  <c:v>18000</c:v>
                </c:pt>
                <c:pt idx="136">
                  <c:v>17200</c:v>
                </c:pt>
                <c:pt idx="137">
                  <c:v>16500</c:v>
                </c:pt>
                <c:pt idx="138">
                  <c:v>17000</c:v>
                </c:pt>
                <c:pt idx="139">
                  <c:v>17800</c:v>
                </c:pt>
                <c:pt idx="140">
                  <c:v>17200</c:v>
                </c:pt>
                <c:pt idx="141">
                  <c:v>19000</c:v>
                </c:pt>
                <c:pt idx="142">
                  <c:v>21100</c:v>
                </c:pt>
                <c:pt idx="143">
                  <c:v>22000</c:v>
                </c:pt>
                <c:pt idx="144">
                  <c:v>26000</c:v>
                </c:pt>
                <c:pt idx="145">
                  <c:v>16200</c:v>
                </c:pt>
                <c:pt idx="146">
                  <c:v>26500</c:v>
                </c:pt>
                <c:pt idx="147">
                  <c:v>24500</c:v>
                </c:pt>
                <c:pt idx="148">
                  <c:v>26000</c:v>
                </c:pt>
                <c:pt idx="149">
                  <c:v>26100</c:v>
                </c:pt>
                <c:pt idx="150">
                  <c:v>26500</c:v>
                </c:pt>
                <c:pt idx="151">
                  <c:v>38000</c:v>
                </c:pt>
                <c:pt idx="152">
                  <c:v>28500</c:v>
                </c:pt>
                <c:pt idx="153">
                  <c:v>28500</c:v>
                </c:pt>
                <c:pt idx="154">
                  <c:v>27500</c:v>
                </c:pt>
                <c:pt idx="155">
                  <c:v>28500</c:v>
                </c:pt>
                <c:pt idx="156">
                  <c:v>28500</c:v>
                </c:pt>
                <c:pt idx="157">
                  <c:v>27000</c:v>
                </c:pt>
                <c:pt idx="158">
                  <c:v>13800</c:v>
                </c:pt>
                <c:pt idx="159">
                  <c:v>11239</c:v>
                </c:pt>
                <c:pt idx="160">
                  <c:v>11557</c:v>
                </c:pt>
                <c:pt idx="161">
                  <c:v>11557</c:v>
                </c:pt>
                <c:pt idx="162">
                  <c:v>10800</c:v>
                </c:pt>
                <c:pt idx="163">
                  <c:v>11557</c:v>
                </c:pt>
                <c:pt idx="164">
                  <c:v>9000</c:v>
                </c:pt>
                <c:pt idx="165">
                  <c:v>9906</c:v>
                </c:pt>
                <c:pt idx="166">
                  <c:v>6731</c:v>
                </c:pt>
                <c:pt idx="167">
                  <c:v>6350</c:v>
                </c:pt>
                <c:pt idx="168">
                  <c:v>5588</c:v>
                </c:pt>
                <c:pt idx="169">
                  <c:v>5842</c:v>
                </c:pt>
                <c:pt idx="170">
                  <c:v>5969</c:v>
                </c:pt>
                <c:pt idx="171">
                  <c:v>5588</c:v>
                </c:pt>
                <c:pt idx="172">
                  <c:v>5715</c:v>
                </c:pt>
                <c:pt idx="173">
                  <c:v>5969</c:v>
                </c:pt>
                <c:pt idx="174">
                  <c:v>9779</c:v>
                </c:pt>
                <c:pt idx="175">
                  <c:v>21590</c:v>
                </c:pt>
                <c:pt idx="176">
                  <c:v>17145</c:v>
                </c:pt>
                <c:pt idx="177">
                  <c:v>19050</c:v>
                </c:pt>
                <c:pt idx="178">
                  <c:v>27686</c:v>
                </c:pt>
                <c:pt idx="179">
                  <c:v>26797</c:v>
                </c:pt>
                <c:pt idx="180">
                  <c:v>34925</c:v>
                </c:pt>
                <c:pt idx="181">
                  <c:v>14351</c:v>
                </c:pt>
                <c:pt idx="182">
                  <c:v>8318</c:v>
                </c:pt>
                <c:pt idx="183">
                  <c:v>4572</c:v>
                </c:pt>
                <c:pt idx="184">
                  <c:v>3277</c:v>
                </c:pt>
                <c:pt idx="185">
                  <c:v>3556</c:v>
                </c:pt>
                <c:pt idx="186">
                  <c:v>6208</c:v>
                </c:pt>
                <c:pt idx="187">
                  <c:v>3456</c:v>
                </c:pt>
                <c:pt idx="188">
                  <c:v>3010</c:v>
                </c:pt>
                <c:pt idx="189">
                  <c:v>3469</c:v>
                </c:pt>
                <c:pt idx="190">
                  <c:v>3405</c:v>
                </c:pt>
                <c:pt idx="191">
                  <c:v>3302</c:v>
                </c:pt>
                <c:pt idx="192">
                  <c:v>3200</c:v>
                </c:pt>
                <c:pt idx="193">
                  <c:v>2931</c:v>
                </c:pt>
                <c:pt idx="194">
                  <c:v>3008</c:v>
                </c:pt>
                <c:pt idx="195">
                  <c:v>2842</c:v>
                </c:pt>
                <c:pt idx="196">
                  <c:v>2893</c:v>
                </c:pt>
                <c:pt idx="197">
                  <c:v>2918</c:v>
                </c:pt>
                <c:pt idx="198">
                  <c:v>2995</c:v>
                </c:pt>
                <c:pt idx="199">
                  <c:v>3072</c:v>
                </c:pt>
                <c:pt idx="200">
                  <c:v>2662</c:v>
                </c:pt>
                <c:pt idx="201">
                  <c:v>2944</c:v>
                </c:pt>
                <c:pt idx="202">
                  <c:v>3341</c:v>
                </c:pt>
                <c:pt idx="203">
                  <c:v>3584</c:v>
                </c:pt>
                <c:pt idx="204">
                  <c:v>3213</c:v>
                </c:pt>
                <c:pt idx="205">
                  <c:v>3328</c:v>
                </c:pt>
                <c:pt idx="206">
                  <c:v>3008</c:v>
                </c:pt>
                <c:pt idx="207">
                  <c:v>3021</c:v>
                </c:pt>
                <c:pt idx="208">
                  <c:v>3046</c:v>
                </c:pt>
                <c:pt idx="209">
                  <c:v>2970</c:v>
                </c:pt>
                <c:pt idx="210">
                  <c:v>2790</c:v>
                </c:pt>
                <c:pt idx="211">
                  <c:v>2803</c:v>
                </c:pt>
                <c:pt idx="212">
                  <c:v>2688</c:v>
                </c:pt>
                <c:pt idx="213">
                  <c:v>2931</c:v>
                </c:pt>
                <c:pt idx="214">
                  <c:v>3520</c:v>
                </c:pt>
                <c:pt idx="215">
                  <c:v>5040</c:v>
                </c:pt>
                <c:pt idx="216">
                  <c:v>5312</c:v>
                </c:pt>
                <c:pt idx="217">
                  <c:v>5875</c:v>
                </c:pt>
                <c:pt idx="218">
                  <c:v>6336</c:v>
                </c:pt>
                <c:pt idx="219">
                  <c:v>5632</c:v>
                </c:pt>
                <c:pt idx="220">
                  <c:v>4480</c:v>
                </c:pt>
                <c:pt idx="221">
                  <c:v>3968</c:v>
                </c:pt>
                <c:pt idx="222">
                  <c:v>3712</c:v>
                </c:pt>
                <c:pt idx="223">
                  <c:v>3200</c:v>
                </c:pt>
                <c:pt idx="224">
                  <c:v>3200</c:v>
                </c:pt>
                <c:pt idx="225">
                  <c:v>3059</c:v>
                </c:pt>
                <c:pt idx="226">
                  <c:v>2970</c:v>
                </c:pt>
                <c:pt idx="227">
                  <c:v>2880</c:v>
                </c:pt>
                <c:pt idx="228">
                  <c:v>2854</c:v>
                </c:pt>
                <c:pt idx="229">
                  <c:v>2714</c:v>
                </c:pt>
                <c:pt idx="230">
                  <c:v>2688</c:v>
                </c:pt>
                <c:pt idx="231">
                  <c:v>2554</c:v>
                </c:pt>
                <c:pt idx="232">
                  <c:v>4864</c:v>
                </c:pt>
                <c:pt idx="233">
                  <c:v>2330</c:v>
                </c:pt>
                <c:pt idx="234">
                  <c:v>2150</c:v>
                </c:pt>
                <c:pt idx="235">
                  <c:v>2189</c:v>
                </c:pt>
                <c:pt idx="236">
                  <c:v>2304</c:v>
                </c:pt>
                <c:pt idx="237">
                  <c:v>2000</c:v>
                </c:pt>
                <c:pt idx="238">
                  <c:v>2074</c:v>
                </c:pt>
                <c:pt idx="239">
                  <c:v>2304</c:v>
                </c:pt>
                <c:pt idx="240">
                  <c:v>2394</c:v>
                </c:pt>
                <c:pt idx="242">
                  <c:v>2770</c:v>
                </c:pt>
                <c:pt idx="243">
                  <c:v>2816</c:v>
                </c:pt>
                <c:pt idx="244">
                  <c:v>2810</c:v>
                </c:pt>
                <c:pt idx="245">
                  <c:v>2496</c:v>
                </c:pt>
                <c:pt idx="246">
                  <c:v>2086</c:v>
                </c:pt>
                <c:pt idx="247">
                  <c:v>2304</c:v>
                </c:pt>
                <c:pt idx="248">
                  <c:v>3264</c:v>
                </c:pt>
                <c:pt idx="249">
                  <c:v>2560</c:v>
                </c:pt>
                <c:pt idx="250">
                  <c:v>2598</c:v>
                </c:pt>
                <c:pt idx="251">
                  <c:v>2460</c:v>
                </c:pt>
                <c:pt idx="252">
                  <c:v>3840</c:v>
                </c:pt>
                <c:pt idx="253">
                  <c:v>4608</c:v>
                </c:pt>
                <c:pt idx="254">
                  <c:v>5632</c:v>
                </c:pt>
                <c:pt idx="255">
                  <c:v>7680</c:v>
                </c:pt>
                <c:pt idx="257">
                  <c:v>12800</c:v>
                </c:pt>
                <c:pt idx="258">
                  <c:v>15360</c:v>
                </c:pt>
                <c:pt idx="259">
                  <c:v>20736</c:v>
                </c:pt>
                <c:pt idx="260">
                  <c:v>23424</c:v>
                </c:pt>
                <c:pt idx="261">
                  <c:v>23680</c:v>
                </c:pt>
                <c:pt idx="262">
                  <c:v>25472</c:v>
                </c:pt>
                <c:pt idx="263">
                  <c:v>25600</c:v>
                </c:pt>
                <c:pt idx="264">
                  <c:v>22912</c:v>
                </c:pt>
                <c:pt idx="265">
                  <c:v>24320</c:v>
                </c:pt>
                <c:pt idx="267">
                  <c:v>30720</c:v>
                </c:pt>
                <c:pt idx="268">
                  <c:v>27520</c:v>
                </c:pt>
                <c:pt idx="270">
                  <c:v>52480</c:v>
                </c:pt>
                <c:pt idx="271">
                  <c:v>48640</c:v>
                </c:pt>
                <c:pt idx="272">
                  <c:v>36224</c:v>
                </c:pt>
                <c:pt idx="273">
                  <c:v>26240</c:v>
                </c:pt>
                <c:pt idx="274">
                  <c:v>30240</c:v>
                </c:pt>
                <c:pt idx="275">
                  <c:v>34830</c:v>
                </c:pt>
                <c:pt idx="276">
                  <c:v>34830</c:v>
                </c:pt>
                <c:pt idx="277">
                  <c:v>43200</c:v>
                </c:pt>
                <c:pt idx="278">
                  <c:v>39150</c:v>
                </c:pt>
                <c:pt idx="279">
                  <c:v>45900</c:v>
                </c:pt>
                <c:pt idx="280">
                  <c:v>45900</c:v>
                </c:pt>
                <c:pt idx="281">
                  <c:v>43875</c:v>
                </c:pt>
                <c:pt idx="282">
                  <c:v>41850</c:v>
                </c:pt>
                <c:pt idx="283">
                  <c:v>27000</c:v>
                </c:pt>
                <c:pt idx="284">
                  <c:v>21195</c:v>
                </c:pt>
                <c:pt idx="285">
                  <c:v>24300</c:v>
                </c:pt>
                <c:pt idx="288">
                  <c:v>47517</c:v>
                </c:pt>
                <c:pt idx="292">
                  <c:v>20022</c:v>
                </c:pt>
                <c:pt idx="293">
                  <c:v>5080</c:v>
                </c:pt>
                <c:pt idx="294">
                  <c:v>4445</c:v>
                </c:pt>
                <c:pt idx="295">
                  <c:v>3785</c:v>
                </c:pt>
                <c:pt idx="296">
                  <c:v>7000</c:v>
                </c:pt>
                <c:pt idx="297">
                  <c:v>10795</c:v>
                </c:pt>
                <c:pt idx="298">
                  <c:v>13365</c:v>
                </c:pt>
                <c:pt idx="299">
                  <c:v>9588</c:v>
                </c:pt>
                <c:pt idx="300">
                  <c:v>8103</c:v>
                </c:pt>
                <c:pt idx="301">
                  <c:v>4889</c:v>
                </c:pt>
                <c:pt idx="302">
                  <c:v>2880</c:v>
                </c:pt>
                <c:pt idx="303">
                  <c:v>4877</c:v>
                </c:pt>
                <c:pt idx="304">
                  <c:v>5128</c:v>
                </c:pt>
                <c:pt idx="305">
                  <c:v>4889</c:v>
                </c:pt>
                <c:pt idx="306">
                  <c:v>4318</c:v>
                </c:pt>
                <c:pt idx="307">
                  <c:v>3683</c:v>
                </c:pt>
                <c:pt idx="308">
                  <c:v>5148</c:v>
                </c:pt>
                <c:pt idx="309">
                  <c:v>3937</c:v>
                </c:pt>
                <c:pt idx="310">
                  <c:v>6540</c:v>
                </c:pt>
                <c:pt idx="311">
                  <c:v>17730</c:v>
                </c:pt>
                <c:pt idx="312">
                  <c:v>15240</c:v>
                </c:pt>
                <c:pt idx="313">
                  <c:v>21238</c:v>
                </c:pt>
                <c:pt idx="315">
                  <c:v>11560</c:v>
                </c:pt>
                <c:pt idx="316">
                  <c:v>7347</c:v>
                </c:pt>
                <c:pt idx="317">
                  <c:v>10286</c:v>
                </c:pt>
                <c:pt idx="318">
                  <c:v>10795</c:v>
                </c:pt>
                <c:pt idx="319">
                  <c:v>21669</c:v>
                </c:pt>
                <c:pt idx="322">
                  <c:v>28500</c:v>
                </c:pt>
                <c:pt idx="323">
                  <c:v>27740</c:v>
                </c:pt>
                <c:pt idx="324">
                  <c:v>27790</c:v>
                </c:pt>
                <c:pt idx="325">
                  <c:v>8787</c:v>
                </c:pt>
                <c:pt idx="326">
                  <c:v>10740</c:v>
                </c:pt>
                <c:pt idx="327">
                  <c:v>14820</c:v>
                </c:pt>
                <c:pt idx="328">
                  <c:v>18430</c:v>
                </c:pt>
                <c:pt idx="329">
                  <c:v>67140</c:v>
                </c:pt>
                <c:pt idx="330">
                  <c:v>8802</c:v>
                </c:pt>
                <c:pt idx="331">
                  <c:v>2898</c:v>
                </c:pt>
                <c:pt idx="332">
                  <c:v>3180</c:v>
                </c:pt>
                <c:pt idx="333">
                  <c:v>3210</c:v>
                </c:pt>
                <c:pt idx="334">
                  <c:v>2547</c:v>
                </c:pt>
                <c:pt idx="335">
                  <c:v>2900</c:v>
                </c:pt>
                <c:pt idx="336">
                  <c:v>3141</c:v>
                </c:pt>
                <c:pt idx="337">
                  <c:v>4750</c:v>
                </c:pt>
                <c:pt idx="338">
                  <c:v>5415</c:v>
                </c:pt>
                <c:pt idx="339">
                  <c:v>8996</c:v>
                </c:pt>
                <c:pt idx="340">
                  <c:v>14525</c:v>
                </c:pt>
                <c:pt idx="341">
                  <c:v>16824</c:v>
                </c:pt>
                <c:pt idx="342">
                  <c:v>18088</c:v>
                </c:pt>
                <c:pt idx="343">
                  <c:v>18174</c:v>
                </c:pt>
                <c:pt idx="344">
                  <c:v>26600</c:v>
                </c:pt>
                <c:pt idx="345">
                  <c:v>47200</c:v>
                </c:pt>
                <c:pt idx="346">
                  <c:v>44200</c:v>
                </c:pt>
                <c:pt idx="347">
                  <c:v>54100</c:v>
                </c:pt>
                <c:pt idx="348">
                  <c:v>55600</c:v>
                </c:pt>
                <c:pt idx="349">
                  <c:v>41700</c:v>
                </c:pt>
                <c:pt idx="350">
                  <c:v>37800</c:v>
                </c:pt>
                <c:pt idx="351">
                  <c:v>46900</c:v>
                </c:pt>
                <c:pt idx="352">
                  <c:v>54100</c:v>
                </c:pt>
                <c:pt idx="353">
                  <c:v>45125</c:v>
                </c:pt>
                <c:pt idx="354">
                  <c:v>44100</c:v>
                </c:pt>
                <c:pt idx="355">
                  <c:v>41000</c:v>
                </c:pt>
                <c:pt idx="356">
                  <c:v>44700</c:v>
                </c:pt>
                <c:pt idx="357">
                  <c:v>44800</c:v>
                </c:pt>
                <c:pt idx="358">
                  <c:v>31400</c:v>
                </c:pt>
                <c:pt idx="359">
                  <c:v>27700</c:v>
                </c:pt>
                <c:pt idx="360">
                  <c:v>20800</c:v>
                </c:pt>
                <c:pt idx="361">
                  <c:v>20900</c:v>
                </c:pt>
                <c:pt idx="362">
                  <c:v>32600</c:v>
                </c:pt>
                <c:pt idx="363">
                  <c:v>71900</c:v>
                </c:pt>
                <c:pt idx="364">
                  <c:v>11170</c:v>
                </c:pt>
                <c:pt idx="366">
                  <c:v>6400</c:v>
                </c:pt>
                <c:pt idx="367">
                  <c:v>8210</c:v>
                </c:pt>
                <c:pt idx="368">
                  <c:v>6620</c:v>
                </c:pt>
                <c:pt idx="369">
                  <c:v>10350</c:v>
                </c:pt>
                <c:pt idx="370">
                  <c:v>7370</c:v>
                </c:pt>
                <c:pt idx="371">
                  <c:v>13810</c:v>
                </c:pt>
                <c:pt idx="372">
                  <c:v>10050</c:v>
                </c:pt>
                <c:pt idx="373">
                  <c:v>5720</c:v>
                </c:pt>
                <c:pt idx="374">
                  <c:v>9730</c:v>
                </c:pt>
                <c:pt idx="375">
                  <c:v>14730</c:v>
                </c:pt>
                <c:pt idx="376">
                  <c:v>17660</c:v>
                </c:pt>
                <c:pt idx="377">
                  <c:v>3310</c:v>
                </c:pt>
                <c:pt idx="378">
                  <c:v>3110</c:v>
                </c:pt>
                <c:pt idx="379">
                  <c:v>2870</c:v>
                </c:pt>
                <c:pt idx="380">
                  <c:v>3100</c:v>
                </c:pt>
                <c:pt idx="381">
                  <c:v>5720</c:v>
                </c:pt>
                <c:pt idx="382">
                  <c:v>37100</c:v>
                </c:pt>
                <c:pt idx="383">
                  <c:v>20100</c:v>
                </c:pt>
                <c:pt idx="384">
                  <c:v>31700</c:v>
                </c:pt>
                <c:pt idx="385">
                  <c:v>31700</c:v>
                </c:pt>
                <c:pt idx="386">
                  <c:v>21500</c:v>
                </c:pt>
                <c:pt idx="387">
                  <c:v>11390</c:v>
                </c:pt>
                <c:pt idx="388">
                  <c:v>5780</c:v>
                </c:pt>
                <c:pt idx="389">
                  <c:v>8970</c:v>
                </c:pt>
                <c:pt idx="390">
                  <c:v>24300</c:v>
                </c:pt>
                <c:pt idx="391">
                  <c:v>31000</c:v>
                </c:pt>
                <c:pt idx="392">
                  <c:v>37000</c:v>
                </c:pt>
                <c:pt idx="397">
                  <c:v>12450</c:v>
                </c:pt>
                <c:pt idx="398">
                  <c:v>13610</c:v>
                </c:pt>
                <c:pt idx="399">
                  <c:v>15600</c:v>
                </c:pt>
                <c:pt idx="400">
                  <c:v>3510</c:v>
                </c:pt>
                <c:pt idx="401">
                  <c:v>3280</c:v>
                </c:pt>
                <c:pt idx="402">
                  <c:v>3520</c:v>
                </c:pt>
                <c:pt idx="403">
                  <c:v>3350</c:v>
                </c:pt>
                <c:pt idx="404">
                  <c:v>3100</c:v>
                </c:pt>
                <c:pt idx="405">
                  <c:v>2980</c:v>
                </c:pt>
                <c:pt idx="406">
                  <c:v>3480</c:v>
                </c:pt>
                <c:pt idx="408">
                  <c:v>10080</c:v>
                </c:pt>
                <c:pt idx="409">
                  <c:v>3280</c:v>
                </c:pt>
                <c:pt idx="410">
                  <c:v>3350</c:v>
                </c:pt>
                <c:pt idx="411">
                  <c:v>3490</c:v>
                </c:pt>
                <c:pt idx="412">
                  <c:v>3750</c:v>
                </c:pt>
                <c:pt idx="413">
                  <c:v>3650</c:v>
                </c:pt>
                <c:pt idx="414">
                  <c:v>4400</c:v>
                </c:pt>
                <c:pt idx="415">
                  <c:v>4280</c:v>
                </c:pt>
                <c:pt idx="416">
                  <c:v>7600</c:v>
                </c:pt>
                <c:pt idx="417">
                  <c:v>12000</c:v>
                </c:pt>
                <c:pt idx="418">
                  <c:v>14900</c:v>
                </c:pt>
                <c:pt idx="419">
                  <c:v>35200</c:v>
                </c:pt>
                <c:pt idx="420">
                  <c:v>28500</c:v>
                </c:pt>
                <c:pt idx="421">
                  <c:v>14400</c:v>
                </c:pt>
                <c:pt idx="422">
                  <c:v>8600</c:v>
                </c:pt>
                <c:pt idx="423">
                  <c:v>8930</c:v>
                </c:pt>
              </c:numCache>
            </c:numRef>
          </c:val>
          <c:smooth val="0"/>
        </c:ser>
        <c:marker val="1"/>
        <c:axId val="44845766"/>
        <c:axId val="958711"/>
      </c:lineChart>
      <c:lineChart>
        <c:grouping val="standard"/>
        <c:varyColors val="0"/>
        <c:ser>
          <c:idx val="0"/>
          <c:order val="1"/>
          <c:tx>
            <c:v>caudal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hidroquim!$C$10:$C$433</c:f>
              <c:numCache>
                <c:ptCount val="424"/>
                <c:pt idx="0">
                  <c:v>2.165</c:v>
                </c:pt>
                <c:pt idx="3">
                  <c:v>3.509</c:v>
                </c:pt>
                <c:pt idx="5">
                  <c:v>8.16</c:v>
                </c:pt>
                <c:pt idx="6">
                  <c:v>8.726</c:v>
                </c:pt>
                <c:pt idx="7">
                  <c:v>9.925</c:v>
                </c:pt>
                <c:pt idx="8">
                  <c:v>8.606</c:v>
                </c:pt>
                <c:pt idx="10">
                  <c:v>6.959</c:v>
                </c:pt>
                <c:pt idx="37">
                  <c:v>32.846</c:v>
                </c:pt>
                <c:pt idx="46">
                  <c:v>13.39</c:v>
                </c:pt>
                <c:pt idx="49">
                  <c:v>13.44</c:v>
                </c:pt>
                <c:pt idx="53">
                  <c:v>12.22</c:v>
                </c:pt>
                <c:pt idx="67">
                  <c:v>32.53</c:v>
                </c:pt>
                <c:pt idx="68">
                  <c:v>37.17</c:v>
                </c:pt>
                <c:pt idx="77">
                  <c:v>57.62</c:v>
                </c:pt>
                <c:pt idx="79">
                  <c:v>77.27</c:v>
                </c:pt>
                <c:pt idx="85">
                  <c:v>139.76</c:v>
                </c:pt>
                <c:pt idx="87">
                  <c:v>83.23</c:v>
                </c:pt>
                <c:pt idx="92">
                  <c:v>56.04</c:v>
                </c:pt>
                <c:pt idx="103">
                  <c:v>57.62</c:v>
                </c:pt>
                <c:pt idx="104">
                  <c:v>37.4</c:v>
                </c:pt>
                <c:pt idx="108">
                  <c:v>79.84</c:v>
                </c:pt>
                <c:pt idx="112">
                  <c:v>75.457</c:v>
                </c:pt>
                <c:pt idx="115">
                  <c:v>57.199</c:v>
                </c:pt>
                <c:pt idx="119">
                  <c:v>39.2</c:v>
                </c:pt>
                <c:pt idx="126">
                  <c:v>13.73</c:v>
                </c:pt>
                <c:pt idx="130">
                  <c:v>6.918</c:v>
                </c:pt>
                <c:pt idx="131">
                  <c:v>4.33</c:v>
                </c:pt>
                <c:pt idx="133">
                  <c:v>6.74</c:v>
                </c:pt>
                <c:pt idx="137">
                  <c:v>6.799</c:v>
                </c:pt>
                <c:pt idx="139">
                  <c:v>9.312</c:v>
                </c:pt>
                <c:pt idx="147">
                  <c:v>0.752</c:v>
                </c:pt>
                <c:pt idx="148">
                  <c:v>0.741</c:v>
                </c:pt>
                <c:pt idx="149">
                  <c:v>1.348</c:v>
                </c:pt>
                <c:pt idx="151">
                  <c:v>3.015</c:v>
                </c:pt>
                <c:pt idx="158">
                  <c:v>11.288</c:v>
                </c:pt>
                <c:pt idx="162">
                  <c:v>11.614</c:v>
                </c:pt>
                <c:pt idx="164">
                  <c:v>13.223</c:v>
                </c:pt>
                <c:pt idx="165">
                  <c:v>13.42</c:v>
                </c:pt>
                <c:pt idx="166">
                  <c:v>15.128</c:v>
                </c:pt>
                <c:pt idx="168">
                  <c:v>12.211</c:v>
                </c:pt>
                <c:pt idx="170">
                  <c:v>13.704</c:v>
                </c:pt>
                <c:pt idx="172">
                  <c:v>14.691</c:v>
                </c:pt>
                <c:pt idx="173">
                  <c:v>9.193</c:v>
                </c:pt>
                <c:pt idx="174">
                  <c:v>1.962</c:v>
                </c:pt>
                <c:pt idx="175">
                  <c:v>1.705</c:v>
                </c:pt>
                <c:pt idx="176">
                  <c:v>1.043</c:v>
                </c:pt>
                <c:pt idx="177">
                  <c:v>0.727</c:v>
                </c:pt>
                <c:pt idx="182">
                  <c:v>16.866</c:v>
                </c:pt>
                <c:pt idx="183">
                  <c:v>12.897</c:v>
                </c:pt>
                <c:pt idx="184">
                  <c:v>19.078</c:v>
                </c:pt>
                <c:pt idx="185">
                  <c:v>33.267</c:v>
                </c:pt>
                <c:pt idx="188">
                  <c:v>30.05</c:v>
                </c:pt>
                <c:pt idx="190">
                  <c:v>38.212</c:v>
                </c:pt>
                <c:pt idx="192">
                  <c:v>40.535</c:v>
                </c:pt>
                <c:pt idx="195">
                  <c:v>46.349</c:v>
                </c:pt>
                <c:pt idx="196">
                  <c:v>47.268</c:v>
                </c:pt>
                <c:pt idx="197">
                  <c:v>44.696</c:v>
                </c:pt>
                <c:pt idx="198">
                  <c:v>39.992</c:v>
                </c:pt>
                <c:pt idx="199">
                  <c:v>58.737</c:v>
                </c:pt>
                <c:pt idx="200">
                  <c:v>60.07</c:v>
                </c:pt>
                <c:pt idx="201">
                  <c:v>43.887</c:v>
                </c:pt>
                <c:pt idx="202">
                  <c:v>41.744</c:v>
                </c:pt>
                <c:pt idx="203">
                  <c:v>42.989</c:v>
                </c:pt>
                <c:pt idx="205">
                  <c:v>55.46</c:v>
                </c:pt>
                <c:pt idx="209">
                  <c:v>56.44</c:v>
                </c:pt>
                <c:pt idx="212">
                  <c:v>54.025</c:v>
                </c:pt>
                <c:pt idx="213">
                  <c:v>43.707</c:v>
                </c:pt>
                <c:pt idx="214">
                  <c:v>34.182</c:v>
                </c:pt>
                <c:pt idx="215">
                  <c:v>22.9</c:v>
                </c:pt>
                <c:pt idx="216">
                  <c:v>16.6</c:v>
                </c:pt>
                <c:pt idx="217">
                  <c:v>15.04</c:v>
                </c:pt>
                <c:pt idx="218">
                  <c:v>20.1</c:v>
                </c:pt>
                <c:pt idx="219">
                  <c:v>37.295</c:v>
                </c:pt>
                <c:pt idx="221">
                  <c:v>57.6</c:v>
                </c:pt>
                <c:pt idx="224">
                  <c:v>74.615</c:v>
                </c:pt>
                <c:pt idx="225">
                  <c:v>58</c:v>
                </c:pt>
                <c:pt idx="226">
                  <c:v>71.428</c:v>
                </c:pt>
                <c:pt idx="227">
                  <c:v>91</c:v>
                </c:pt>
                <c:pt idx="228">
                  <c:v>82.184</c:v>
                </c:pt>
                <c:pt idx="229">
                  <c:v>94.597</c:v>
                </c:pt>
                <c:pt idx="230">
                  <c:v>99.829</c:v>
                </c:pt>
                <c:pt idx="231">
                  <c:v>113.386</c:v>
                </c:pt>
                <c:pt idx="232">
                  <c:v>143.758</c:v>
                </c:pt>
                <c:pt idx="233">
                  <c:v>119.531</c:v>
                </c:pt>
                <c:pt idx="234">
                  <c:v>137.352</c:v>
                </c:pt>
                <c:pt idx="235">
                  <c:v>147.712</c:v>
                </c:pt>
                <c:pt idx="236">
                  <c:v>134.022</c:v>
                </c:pt>
                <c:pt idx="237">
                  <c:v>138.2</c:v>
                </c:pt>
                <c:pt idx="238">
                  <c:v>97.345</c:v>
                </c:pt>
                <c:pt idx="239">
                  <c:v>93.8</c:v>
                </c:pt>
                <c:pt idx="240">
                  <c:v>69.217</c:v>
                </c:pt>
                <c:pt idx="241">
                  <c:v>58.164</c:v>
                </c:pt>
                <c:pt idx="242">
                  <c:v>56.6</c:v>
                </c:pt>
                <c:pt idx="243">
                  <c:v>64.4</c:v>
                </c:pt>
                <c:pt idx="244">
                  <c:v>66.643</c:v>
                </c:pt>
                <c:pt idx="245">
                  <c:v>75.7</c:v>
                </c:pt>
                <c:pt idx="246">
                  <c:v>99.5</c:v>
                </c:pt>
                <c:pt idx="247">
                  <c:v>82.027</c:v>
                </c:pt>
                <c:pt idx="248">
                  <c:v>63.7</c:v>
                </c:pt>
                <c:pt idx="249">
                  <c:v>70.4</c:v>
                </c:pt>
                <c:pt idx="250">
                  <c:v>75.313</c:v>
                </c:pt>
                <c:pt idx="251">
                  <c:v>50.3</c:v>
                </c:pt>
                <c:pt idx="252">
                  <c:v>37.8</c:v>
                </c:pt>
                <c:pt idx="253">
                  <c:v>73.932</c:v>
                </c:pt>
                <c:pt idx="254">
                  <c:v>35.4</c:v>
                </c:pt>
                <c:pt idx="255">
                  <c:v>25.1</c:v>
                </c:pt>
                <c:pt idx="256">
                  <c:v>15.799</c:v>
                </c:pt>
                <c:pt idx="257">
                  <c:v>10.38</c:v>
                </c:pt>
                <c:pt idx="258">
                  <c:v>6.4</c:v>
                </c:pt>
                <c:pt idx="259">
                  <c:v>2.5</c:v>
                </c:pt>
                <c:pt idx="260">
                  <c:v>1.189</c:v>
                </c:pt>
                <c:pt idx="261">
                  <c:v>0.9</c:v>
                </c:pt>
                <c:pt idx="262">
                  <c:v>0.7</c:v>
                </c:pt>
                <c:pt idx="263">
                  <c:v>0.3</c:v>
                </c:pt>
                <c:pt idx="264">
                  <c:v>0</c:v>
                </c:pt>
                <c:pt idx="265">
                  <c:v>0.4</c:v>
                </c:pt>
                <c:pt idx="266">
                  <c:v>0.575</c:v>
                </c:pt>
                <c:pt idx="267">
                  <c:v>0.35</c:v>
                </c:pt>
                <c:pt idx="268">
                  <c:v>0</c:v>
                </c:pt>
                <c:pt idx="269">
                  <c:v>0.3</c:v>
                </c:pt>
                <c:pt idx="270">
                  <c:v>1</c:v>
                </c:pt>
                <c:pt idx="271">
                  <c:v>1.289</c:v>
                </c:pt>
                <c:pt idx="272">
                  <c:v>1.967</c:v>
                </c:pt>
                <c:pt idx="273">
                  <c:v>1.538</c:v>
                </c:pt>
                <c:pt idx="274">
                  <c:v>0.428</c:v>
                </c:pt>
                <c:pt idx="276">
                  <c:v>0.2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2.661</c:v>
                </c:pt>
                <c:pt idx="284">
                  <c:v>2.128</c:v>
                </c:pt>
                <c:pt idx="285">
                  <c:v>0.108</c:v>
                </c:pt>
                <c:pt idx="286">
                  <c:v>0</c:v>
                </c:pt>
                <c:pt idx="287">
                  <c:v>0</c:v>
                </c:pt>
                <c:pt idx="288">
                  <c:v>0.05</c:v>
                </c:pt>
                <c:pt idx="289">
                  <c:v>0</c:v>
                </c:pt>
                <c:pt idx="290">
                  <c:v>0</c:v>
                </c:pt>
                <c:pt idx="291">
                  <c:v>15.719</c:v>
                </c:pt>
                <c:pt idx="292">
                  <c:v>7.134</c:v>
                </c:pt>
                <c:pt idx="293">
                  <c:v>25.633</c:v>
                </c:pt>
                <c:pt idx="294">
                  <c:v>33.045</c:v>
                </c:pt>
                <c:pt idx="295">
                  <c:v>27.208</c:v>
                </c:pt>
                <c:pt idx="296">
                  <c:v>12.411</c:v>
                </c:pt>
                <c:pt idx="297">
                  <c:v>3.235</c:v>
                </c:pt>
                <c:pt idx="298">
                  <c:v>12.22</c:v>
                </c:pt>
                <c:pt idx="299">
                  <c:v>7.043</c:v>
                </c:pt>
                <c:pt idx="300">
                  <c:v>15.719</c:v>
                </c:pt>
                <c:pt idx="301">
                  <c:v>39.192</c:v>
                </c:pt>
                <c:pt idx="302">
                  <c:v>41.32</c:v>
                </c:pt>
                <c:pt idx="303">
                  <c:v>19.211</c:v>
                </c:pt>
                <c:pt idx="304">
                  <c:v>28.79</c:v>
                </c:pt>
                <c:pt idx="305">
                  <c:v>34.494</c:v>
                </c:pt>
                <c:pt idx="306">
                  <c:v>40.29</c:v>
                </c:pt>
                <c:pt idx="307">
                  <c:v>29.138</c:v>
                </c:pt>
                <c:pt idx="308">
                  <c:v>36.17</c:v>
                </c:pt>
                <c:pt idx="309">
                  <c:v>18.839</c:v>
                </c:pt>
                <c:pt idx="310">
                  <c:v>11.037</c:v>
                </c:pt>
                <c:pt idx="311">
                  <c:v>2.68</c:v>
                </c:pt>
                <c:pt idx="312">
                  <c:v>0.492</c:v>
                </c:pt>
                <c:pt idx="313">
                  <c:v>0.498</c:v>
                </c:pt>
                <c:pt idx="314">
                  <c:v>0.2</c:v>
                </c:pt>
                <c:pt idx="315">
                  <c:v>6.017</c:v>
                </c:pt>
                <c:pt idx="316">
                  <c:v>11.815</c:v>
                </c:pt>
                <c:pt idx="317">
                  <c:v>8.889</c:v>
                </c:pt>
                <c:pt idx="318">
                  <c:v>3.673</c:v>
                </c:pt>
                <c:pt idx="319">
                  <c:v>3.332</c:v>
                </c:pt>
                <c:pt idx="320">
                  <c:v>0.1</c:v>
                </c:pt>
                <c:pt idx="321">
                  <c:v>0</c:v>
                </c:pt>
                <c:pt idx="322">
                  <c:v>2.538</c:v>
                </c:pt>
                <c:pt idx="323">
                  <c:v>1.021</c:v>
                </c:pt>
                <c:pt idx="324">
                  <c:v>2.413</c:v>
                </c:pt>
                <c:pt idx="325">
                  <c:v>5.317</c:v>
                </c:pt>
                <c:pt idx="326">
                  <c:v>4.968</c:v>
                </c:pt>
                <c:pt idx="327">
                  <c:v>4.33</c:v>
                </c:pt>
                <c:pt idx="328">
                  <c:v>1.504</c:v>
                </c:pt>
                <c:pt idx="330">
                  <c:v>9.992</c:v>
                </c:pt>
                <c:pt idx="331">
                  <c:v>49.045</c:v>
                </c:pt>
                <c:pt idx="332">
                  <c:v>54.753</c:v>
                </c:pt>
                <c:pt idx="333">
                  <c:v>56.956</c:v>
                </c:pt>
                <c:pt idx="334">
                  <c:v>55.718</c:v>
                </c:pt>
                <c:pt idx="335">
                  <c:v>62.859</c:v>
                </c:pt>
                <c:pt idx="336">
                  <c:v>52.641</c:v>
                </c:pt>
                <c:pt idx="337">
                  <c:v>21.544</c:v>
                </c:pt>
                <c:pt idx="338">
                  <c:v>14.508</c:v>
                </c:pt>
                <c:pt idx="339">
                  <c:v>5.803</c:v>
                </c:pt>
                <c:pt idx="340">
                  <c:v>3.794</c:v>
                </c:pt>
                <c:pt idx="341">
                  <c:v>0.275</c:v>
                </c:pt>
                <c:pt idx="342">
                  <c:v>0.147</c:v>
                </c:pt>
                <c:pt idx="343">
                  <c:v>0.271</c:v>
                </c:pt>
                <c:pt idx="344">
                  <c:v>0.272</c:v>
                </c:pt>
                <c:pt idx="345">
                  <c:v>4.69</c:v>
                </c:pt>
                <c:pt idx="346">
                  <c:v>1.69</c:v>
                </c:pt>
                <c:pt idx="347">
                  <c:v>2.13</c:v>
                </c:pt>
                <c:pt idx="348">
                  <c:v>2.52</c:v>
                </c:pt>
                <c:pt idx="349">
                  <c:v>2.92</c:v>
                </c:pt>
                <c:pt idx="350">
                  <c:v>2.74</c:v>
                </c:pt>
                <c:pt idx="351">
                  <c:v>2.96</c:v>
                </c:pt>
                <c:pt idx="352">
                  <c:v>3.52</c:v>
                </c:pt>
                <c:pt idx="353">
                  <c:v>1.68</c:v>
                </c:pt>
                <c:pt idx="354">
                  <c:v>1.66</c:v>
                </c:pt>
                <c:pt idx="355">
                  <c:v>1.5</c:v>
                </c:pt>
                <c:pt idx="356">
                  <c:v>1.62</c:v>
                </c:pt>
                <c:pt idx="357">
                  <c:v>0.6</c:v>
                </c:pt>
                <c:pt idx="358">
                  <c:v>4.12</c:v>
                </c:pt>
                <c:pt idx="359">
                  <c:v>4.76</c:v>
                </c:pt>
                <c:pt idx="360">
                  <c:v>4.53</c:v>
                </c:pt>
                <c:pt idx="361">
                  <c:v>4.75</c:v>
                </c:pt>
                <c:pt idx="362">
                  <c:v>0.4</c:v>
                </c:pt>
                <c:pt idx="363">
                  <c:v>3.95</c:v>
                </c:pt>
                <c:pt idx="364">
                  <c:v>10.32</c:v>
                </c:pt>
                <c:pt idx="365">
                  <c:v>9.485</c:v>
                </c:pt>
                <c:pt idx="366">
                  <c:v>23.27</c:v>
                </c:pt>
                <c:pt idx="367">
                  <c:v>25.28</c:v>
                </c:pt>
                <c:pt idx="368">
                  <c:v>27.76</c:v>
                </c:pt>
                <c:pt idx="369">
                  <c:v>6.89</c:v>
                </c:pt>
                <c:pt idx="370">
                  <c:v>5.5</c:v>
                </c:pt>
                <c:pt idx="372">
                  <c:v>16.668</c:v>
                </c:pt>
                <c:pt idx="373">
                  <c:v>29.628</c:v>
                </c:pt>
                <c:pt idx="374">
                  <c:v>7.821</c:v>
                </c:pt>
                <c:pt idx="375">
                  <c:v>3.932</c:v>
                </c:pt>
                <c:pt idx="376">
                  <c:v>0.857</c:v>
                </c:pt>
                <c:pt idx="377">
                  <c:v>46.046</c:v>
                </c:pt>
                <c:pt idx="378">
                  <c:v>36.429</c:v>
                </c:pt>
                <c:pt idx="379">
                  <c:v>48.119</c:v>
                </c:pt>
                <c:pt idx="380">
                  <c:v>56.993</c:v>
                </c:pt>
                <c:pt idx="381">
                  <c:v>12.865</c:v>
                </c:pt>
                <c:pt idx="382">
                  <c:v>0.497</c:v>
                </c:pt>
                <c:pt idx="383">
                  <c:v>0.415</c:v>
                </c:pt>
                <c:pt idx="385">
                  <c:v>0.569</c:v>
                </c:pt>
                <c:pt idx="386">
                  <c:v>10.382</c:v>
                </c:pt>
                <c:pt idx="387">
                  <c:v>10.313</c:v>
                </c:pt>
                <c:pt idx="388">
                  <c:v>27.805</c:v>
                </c:pt>
                <c:pt idx="389">
                  <c:v>15.054</c:v>
                </c:pt>
                <c:pt idx="390">
                  <c:v>6.413</c:v>
                </c:pt>
                <c:pt idx="391">
                  <c:v>1.45</c:v>
                </c:pt>
                <c:pt idx="392">
                  <c:v>0.275</c:v>
                </c:pt>
                <c:pt idx="393">
                  <c:v>0.479</c:v>
                </c:pt>
                <c:pt idx="394">
                  <c:v>2.346</c:v>
                </c:pt>
                <c:pt idx="396">
                  <c:v>5.616</c:v>
                </c:pt>
                <c:pt idx="397">
                  <c:v>5.894</c:v>
                </c:pt>
                <c:pt idx="398">
                  <c:v>1.853</c:v>
                </c:pt>
                <c:pt idx="399">
                  <c:v>3.684</c:v>
                </c:pt>
                <c:pt idx="400">
                  <c:v>58</c:v>
                </c:pt>
                <c:pt idx="401">
                  <c:v>41.133</c:v>
                </c:pt>
                <c:pt idx="402">
                  <c:v>22.91</c:v>
                </c:pt>
                <c:pt idx="403">
                  <c:v>26.17</c:v>
                </c:pt>
                <c:pt idx="404">
                  <c:v>29.251</c:v>
                </c:pt>
                <c:pt idx="405">
                  <c:v>34.942</c:v>
                </c:pt>
                <c:pt idx="406">
                  <c:v>32.325</c:v>
                </c:pt>
                <c:pt idx="407">
                  <c:v>16.939</c:v>
                </c:pt>
                <c:pt idx="409">
                  <c:v>26.75</c:v>
                </c:pt>
                <c:pt idx="412">
                  <c:v>26.93</c:v>
                </c:pt>
                <c:pt idx="413">
                  <c:v>35.68</c:v>
                </c:pt>
                <c:pt idx="414">
                  <c:v>36.17</c:v>
                </c:pt>
                <c:pt idx="415">
                  <c:v>33.44</c:v>
                </c:pt>
                <c:pt idx="416">
                  <c:v>9.77</c:v>
                </c:pt>
                <c:pt idx="417">
                  <c:v>7.72</c:v>
                </c:pt>
                <c:pt idx="418">
                  <c:v>2.87</c:v>
                </c:pt>
                <c:pt idx="419">
                  <c:v>4.05</c:v>
                </c:pt>
                <c:pt idx="420">
                  <c:v>3.67</c:v>
                </c:pt>
                <c:pt idx="421">
                  <c:v>6.03</c:v>
                </c:pt>
                <c:pt idx="422">
                  <c:v>8.82</c:v>
                </c:pt>
                <c:pt idx="423">
                  <c:v>6.08</c:v>
                </c:pt>
              </c:numCache>
            </c:numRef>
          </c:val>
          <c:smooth val="0"/>
        </c:ser>
        <c:marker val="1"/>
        <c:axId val="8628400"/>
        <c:axId val="10546737"/>
      </c:lineChart>
      <c:cat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auto val="0"/>
        <c:lblOffset val="100"/>
        <c:noMultiLvlLbl val="0"/>
      </c:cat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conductividad umho/cm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1"/>
        <c:crossBetween val="between"/>
        <c:dispUnits/>
      </c:valAx>
      <c:catAx>
        <c:axId val="8628400"/>
        <c:scaling>
          <c:orientation val="minMax"/>
        </c:scaling>
        <c:axPos val="b"/>
        <c:delete val="1"/>
        <c:majorTickMark val="in"/>
        <c:minorTickMark val="none"/>
        <c:tickLblPos val="nextTo"/>
        <c:crossAx val="10546737"/>
        <c:crosses val="autoZero"/>
        <c:auto val="0"/>
        <c:lblOffset val="100"/>
        <c:noMultiLvlLbl val="0"/>
      </c:catAx>
      <c:valAx>
        <c:axId val="1054673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max"/>
        <c:crossBetween val="between"/>
        <c:dispUnits/>
        <c:majorUnit val="10"/>
      </c:valAx>
      <c:spPr>
        <a:gradFill rotWithShape="1">
          <a:gsLst>
            <a:gs pos="0">
              <a:srgbClr val="FFFF99"/>
            </a:gs>
            <a:gs pos="100000">
              <a:srgbClr val="FFFFF2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gastos
La Reforma 2007-2008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3"/>
          <c:w val="0.88775"/>
          <c:h val="0.851"/>
        </c:manualLayout>
      </c:layout>
      <c:scatterChart>
        <c:scatterStyle val="lineMarker"/>
        <c:varyColors val="0"/>
        <c:ser>
          <c:idx val="0"/>
          <c:order val="0"/>
          <c:tx>
            <c:v>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'[2]Hoja2'!$D$255:$D$262</c:f>
              <c:numCache>
                <c:ptCount val="8"/>
                <c:pt idx="0">
                  <c:v>0.52</c:v>
                </c:pt>
                <c:pt idx="1">
                  <c:v>0.6</c:v>
                </c:pt>
                <c:pt idx="2">
                  <c:v>0.72</c:v>
                </c:pt>
                <c:pt idx="3">
                  <c:v>0.92</c:v>
                </c:pt>
                <c:pt idx="4">
                  <c:v>0.66</c:v>
                </c:pt>
                <c:pt idx="5">
                  <c:v>0.6</c:v>
                </c:pt>
                <c:pt idx="6">
                  <c:v>0.4</c:v>
                </c:pt>
                <c:pt idx="7">
                  <c:v>0.25</c:v>
                </c:pt>
              </c:numCache>
            </c:numRef>
          </c:xVal>
          <c:yVal>
            <c:numRef>
              <c:f>'[2]Hoja2'!$E$255:$E$262</c:f>
              <c:numCache>
                <c:ptCount val="8"/>
                <c:pt idx="0">
                  <c:v>6.08</c:v>
                </c:pt>
                <c:pt idx="1">
                  <c:v>8.74</c:v>
                </c:pt>
                <c:pt idx="2">
                  <c:v>9.13</c:v>
                </c:pt>
                <c:pt idx="3">
                  <c:v>22.27</c:v>
                </c:pt>
                <c:pt idx="4">
                  <c:v>10.16</c:v>
                </c:pt>
                <c:pt idx="5">
                  <c:v>8.74</c:v>
                </c:pt>
                <c:pt idx="6">
                  <c:v>2.03</c:v>
                </c:pt>
                <c:pt idx="7">
                  <c:v>0.61</c:v>
                </c:pt>
              </c:numCache>
            </c:numRef>
          </c:yVal>
          <c:smooth val="0"/>
        </c:ser>
        <c:axId val="27811770"/>
        <c:axId val="48979339"/>
      </c:scatterChart>
      <c:val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crossBetween val="midCat"/>
        <c:dispUnits/>
      </c:val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7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32</xdr:row>
      <xdr:rowOff>0</xdr:rowOff>
    </xdr:from>
    <xdr:to>
      <xdr:col>16</xdr:col>
      <xdr:colOff>571500</xdr:colOff>
      <xdr:row>36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67475" y="5381625"/>
          <a:ext cx="1447800" cy="647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Módulo
20.2  m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/seg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19050</xdr:rowOff>
    </xdr:from>
    <xdr:to>
      <xdr:col>8</xdr:col>
      <xdr:colOff>962025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790700" y="209550"/>
        <a:ext cx="70961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58</xdr:row>
      <xdr:rowOff>28575</xdr:rowOff>
    </xdr:from>
    <xdr:to>
      <xdr:col>9</xdr:col>
      <xdr:colOff>523875</xdr:colOff>
      <xdr:row>92</xdr:row>
      <xdr:rowOff>19050</xdr:rowOff>
    </xdr:to>
    <xdr:graphicFrame>
      <xdr:nvGraphicFramePr>
        <xdr:cNvPr id="2" name="Chart 3"/>
        <xdr:cNvGraphicFramePr/>
      </xdr:nvGraphicFramePr>
      <xdr:xfrm>
        <a:off x="1828800" y="11077575"/>
        <a:ext cx="761047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6</xdr:col>
      <xdr:colOff>742950</xdr:colOff>
      <xdr:row>57</xdr:row>
      <xdr:rowOff>57150</xdr:rowOff>
    </xdr:to>
    <xdr:graphicFrame>
      <xdr:nvGraphicFramePr>
        <xdr:cNvPr id="3" name="Chart 4"/>
        <xdr:cNvGraphicFramePr/>
      </xdr:nvGraphicFramePr>
      <xdr:xfrm>
        <a:off x="1981200" y="6858000"/>
        <a:ext cx="47053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UEL\curva%20HQ\HQ%20La%20Refor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va de gastos"/>
      <sheetName val="Hoja2"/>
      <sheetName val="Hoja3"/>
    </sheetNames>
    <sheetDataSet>
      <sheetData sheetId="0">
        <row r="7">
          <cell r="B7">
            <v>0.94</v>
          </cell>
          <cell r="C7">
            <v>8.16</v>
          </cell>
        </row>
        <row r="8">
          <cell r="B8">
            <v>1.03</v>
          </cell>
          <cell r="C8">
            <v>8.726</v>
          </cell>
        </row>
        <row r="9">
          <cell r="B9">
            <v>1.12</v>
          </cell>
          <cell r="C9">
            <v>9.925</v>
          </cell>
        </row>
        <row r="10">
          <cell r="B10">
            <v>1.1</v>
          </cell>
          <cell r="C10">
            <v>8.606</v>
          </cell>
        </row>
        <row r="12">
          <cell r="B12">
            <v>0.94</v>
          </cell>
          <cell r="C12">
            <v>6.959</v>
          </cell>
        </row>
        <row r="39">
          <cell r="B39">
            <v>2.2</v>
          </cell>
          <cell r="C39">
            <v>32.846</v>
          </cell>
        </row>
        <row r="70">
          <cell r="B70">
            <v>2.44</v>
          </cell>
          <cell r="C70">
            <v>37.17</v>
          </cell>
        </row>
        <row r="79">
          <cell r="B79">
            <v>2.73</v>
          </cell>
          <cell r="C79">
            <v>57.62</v>
          </cell>
        </row>
        <row r="81">
          <cell r="B81">
            <v>3.34</v>
          </cell>
          <cell r="C81">
            <v>77.27</v>
          </cell>
        </row>
        <row r="89">
          <cell r="B89">
            <v>3.25</v>
          </cell>
          <cell r="C89">
            <v>83.23</v>
          </cell>
        </row>
        <row r="94">
          <cell r="B94">
            <v>2.73</v>
          </cell>
          <cell r="C94">
            <v>56.04</v>
          </cell>
        </row>
        <row r="105">
          <cell r="B105">
            <v>2.9</v>
          </cell>
          <cell r="C105">
            <v>57.62</v>
          </cell>
        </row>
        <row r="106">
          <cell r="B106">
            <v>2.41</v>
          </cell>
          <cell r="C106">
            <v>37.4</v>
          </cell>
        </row>
        <row r="110">
          <cell r="B110">
            <v>3.16</v>
          </cell>
          <cell r="C110">
            <v>79.84</v>
          </cell>
        </row>
        <row r="114">
          <cell r="B114">
            <v>3.17</v>
          </cell>
          <cell r="C114">
            <v>75.457</v>
          </cell>
        </row>
        <row r="117">
          <cell r="B117">
            <v>2.8</v>
          </cell>
          <cell r="C117">
            <v>57.199</v>
          </cell>
        </row>
        <row r="121">
          <cell r="B121">
            <v>2.38</v>
          </cell>
          <cell r="C121">
            <v>39.2</v>
          </cell>
        </row>
        <row r="128">
          <cell r="B128">
            <v>1.39</v>
          </cell>
          <cell r="C128">
            <v>13.73</v>
          </cell>
        </row>
        <row r="132">
          <cell r="B132">
            <v>1.16</v>
          </cell>
          <cell r="C132">
            <v>6.918</v>
          </cell>
        </row>
        <row r="133">
          <cell r="B133">
            <v>1.07</v>
          </cell>
          <cell r="C133">
            <v>4.33</v>
          </cell>
        </row>
        <row r="135">
          <cell r="B135">
            <v>1.13</v>
          </cell>
          <cell r="C135">
            <v>6.74</v>
          </cell>
        </row>
        <row r="139">
          <cell r="B139">
            <v>1.13</v>
          </cell>
          <cell r="C139">
            <v>6.799</v>
          </cell>
        </row>
        <row r="141">
          <cell r="B141">
            <v>1.2</v>
          </cell>
          <cell r="C141">
            <v>9.312</v>
          </cell>
        </row>
        <row r="149">
          <cell r="B149">
            <v>0.76</v>
          </cell>
          <cell r="C149">
            <v>0.752</v>
          </cell>
        </row>
        <row r="150">
          <cell r="B150">
            <v>0.75</v>
          </cell>
          <cell r="C150">
            <v>0.741</v>
          </cell>
        </row>
        <row r="151">
          <cell r="B151">
            <v>0.815</v>
          </cell>
          <cell r="C151">
            <v>1.348</v>
          </cell>
        </row>
        <row r="153">
          <cell r="B153">
            <v>0.94</v>
          </cell>
          <cell r="C153">
            <v>3.015</v>
          </cell>
        </row>
        <row r="160">
          <cell r="B160">
            <v>1.27</v>
          </cell>
          <cell r="C160">
            <v>11.288</v>
          </cell>
        </row>
        <row r="164">
          <cell r="B164">
            <v>1.22</v>
          </cell>
          <cell r="C164">
            <v>11.614</v>
          </cell>
        </row>
        <row r="166">
          <cell r="B166">
            <v>1.3</v>
          </cell>
          <cell r="C166">
            <v>13.223</v>
          </cell>
        </row>
        <row r="167">
          <cell r="B167">
            <v>1.29</v>
          </cell>
          <cell r="C167">
            <v>13.42</v>
          </cell>
        </row>
        <row r="168">
          <cell r="B168">
            <v>1.37</v>
          </cell>
          <cell r="C168">
            <v>15.128</v>
          </cell>
        </row>
        <row r="170">
          <cell r="B170">
            <v>1.34</v>
          </cell>
          <cell r="C170">
            <v>12.211</v>
          </cell>
        </row>
        <row r="172">
          <cell r="B172">
            <v>1.41</v>
          </cell>
          <cell r="C172">
            <v>13.704</v>
          </cell>
        </row>
        <row r="174">
          <cell r="B174">
            <v>1.41</v>
          </cell>
          <cell r="C174">
            <v>14.691</v>
          </cell>
        </row>
        <row r="175">
          <cell r="B175">
            <v>1.24</v>
          </cell>
          <cell r="C175">
            <v>9.193</v>
          </cell>
        </row>
        <row r="176">
          <cell r="B176">
            <v>1.06</v>
          </cell>
          <cell r="C176">
            <v>1.962</v>
          </cell>
        </row>
        <row r="177">
          <cell r="B177">
            <v>1.01</v>
          </cell>
          <cell r="C177">
            <v>1.705</v>
          </cell>
        </row>
        <row r="178">
          <cell r="B178">
            <v>0.97</v>
          </cell>
          <cell r="C178">
            <v>1.043</v>
          </cell>
        </row>
        <row r="179">
          <cell r="B179">
            <v>0.93</v>
          </cell>
          <cell r="C179">
            <v>0.727</v>
          </cell>
        </row>
        <row r="184">
          <cell r="B184">
            <v>1.53</v>
          </cell>
          <cell r="C184">
            <v>16.866</v>
          </cell>
        </row>
        <row r="185">
          <cell r="B185">
            <v>1.43</v>
          </cell>
          <cell r="C185">
            <v>12.897</v>
          </cell>
        </row>
        <row r="186">
          <cell r="B186">
            <v>1.58</v>
          </cell>
          <cell r="C186">
            <v>19.078</v>
          </cell>
        </row>
        <row r="187">
          <cell r="B187">
            <v>2</v>
          </cell>
          <cell r="C187">
            <v>33.267</v>
          </cell>
        </row>
        <row r="190">
          <cell r="B190">
            <v>1.86</v>
          </cell>
          <cell r="C190">
            <v>30.05</v>
          </cell>
        </row>
        <row r="192">
          <cell r="B192">
            <v>2.2</v>
          </cell>
          <cell r="C192">
            <v>38.212</v>
          </cell>
        </row>
        <row r="194">
          <cell r="B194">
            <v>2.35</v>
          </cell>
          <cell r="C194">
            <v>40.535</v>
          </cell>
        </row>
        <row r="197">
          <cell r="B197">
            <v>2.48</v>
          </cell>
          <cell r="C197">
            <v>46.349</v>
          </cell>
        </row>
        <row r="198">
          <cell r="B198">
            <v>2.5</v>
          </cell>
          <cell r="C198">
            <v>47.268</v>
          </cell>
        </row>
        <row r="199">
          <cell r="B199">
            <v>2.4</v>
          </cell>
          <cell r="C199">
            <v>44.696</v>
          </cell>
        </row>
        <row r="200">
          <cell r="B200">
            <v>2.38</v>
          </cell>
          <cell r="C200">
            <v>39.992</v>
          </cell>
        </row>
        <row r="201">
          <cell r="B201">
            <v>2.73</v>
          </cell>
          <cell r="C201">
            <v>58.737</v>
          </cell>
        </row>
        <row r="202">
          <cell r="B202">
            <v>2.76</v>
          </cell>
          <cell r="C202">
            <v>60.07</v>
          </cell>
        </row>
        <row r="203">
          <cell r="B203">
            <v>2.42</v>
          </cell>
          <cell r="C203">
            <v>43.887</v>
          </cell>
        </row>
        <row r="204">
          <cell r="B204">
            <v>2.31</v>
          </cell>
          <cell r="C204">
            <v>41.744</v>
          </cell>
        </row>
        <row r="205">
          <cell r="B205">
            <v>2.25</v>
          </cell>
          <cell r="C205">
            <v>42.989</v>
          </cell>
        </row>
        <row r="207">
          <cell r="B207">
            <v>2.65</v>
          </cell>
          <cell r="C207">
            <v>55.46</v>
          </cell>
        </row>
        <row r="211">
          <cell r="B211">
            <v>2.675</v>
          </cell>
          <cell r="C211">
            <v>56.44</v>
          </cell>
        </row>
        <row r="214">
          <cell r="B214">
            <v>2.58</v>
          </cell>
          <cell r="C214">
            <v>54.025</v>
          </cell>
        </row>
        <row r="215">
          <cell r="B215">
            <v>2.32</v>
          </cell>
          <cell r="C215">
            <v>43.707</v>
          </cell>
        </row>
        <row r="217">
          <cell r="B217">
            <v>1.8</v>
          </cell>
          <cell r="C217">
            <v>22.9</v>
          </cell>
        </row>
        <row r="218">
          <cell r="B218">
            <v>1.42</v>
          </cell>
          <cell r="C218">
            <v>16.6</v>
          </cell>
        </row>
        <row r="219">
          <cell r="B219">
            <v>1.35</v>
          </cell>
          <cell r="C219">
            <v>15.04</v>
          </cell>
        </row>
        <row r="220">
          <cell r="B220">
            <v>1.52</v>
          </cell>
          <cell r="C220">
            <v>20.1</v>
          </cell>
        </row>
        <row r="223">
          <cell r="B223">
            <v>2.64</v>
          </cell>
          <cell r="C223">
            <v>57.6</v>
          </cell>
        </row>
        <row r="226">
          <cell r="B226">
            <v>3.03</v>
          </cell>
          <cell r="C226">
            <v>74.615</v>
          </cell>
        </row>
        <row r="228">
          <cell r="B228">
            <v>3.11</v>
          </cell>
          <cell r="C228">
            <v>71.428</v>
          </cell>
        </row>
        <row r="230">
          <cell r="B230">
            <v>3.34</v>
          </cell>
          <cell r="C230">
            <v>82.184</v>
          </cell>
        </row>
        <row r="231">
          <cell r="B231">
            <v>3.48</v>
          </cell>
          <cell r="C231">
            <v>94.597</v>
          </cell>
        </row>
        <row r="232">
          <cell r="B232">
            <v>3.63</v>
          </cell>
          <cell r="C232">
            <v>99.829</v>
          </cell>
        </row>
        <row r="233">
          <cell r="B233">
            <v>3.74</v>
          </cell>
          <cell r="C233">
            <v>113.386</v>
          </cell>
        </row>
        <row r="234">
          <cell r="B234">
            <v>3.98</v>
          </cell>
          <cell r="C234">
            <v>143.758</v>
          </cell>
        </row>
        <row r="235">
          <cell r="B235">
            <v>4</v>
          </cell>
          <cell r="C235">
            <v>119.531</v>
          </cell>
        </row>
        <row r="236">
          <cell r="B236">
            <v>4.08</v>
          </cell>
          <cell r="C236">
            <v>137.352</v>
          </cell>
        </row>
        <row r="237">
          <cell r="B237">
            <v>4.13</v>
          </cell>
          <cell r="C237">
            <v>147.712</v>
          </cell>
        </row>
        <row r="238">
          <cell r="B238">
            <v>4.06</v>
          </cell>
          <cell r="C238">
            <v>134.022</v>
          </cell>
        </row>
        <row r="239">
          <cell r="B239">
            <v>4.02</v>
          </cell>
          <cell r="C239">
            <v>138.2</v>
          </cell>
        </row>
        <row r="240">
          <cell r="B240">
            <v>3.51</v>
          </cell>
          <cell r="C240">
            <v>97.345</v>
          </cell>
        </row>
        <row r="241">
          <cell r="B241">
            <v>3.37</v>
          </cell>
          <cell r="C241">
            <v>93.8</v>
          </cell>
        </row>
        <row r="242">
          <cell r="B242">
            <v>3.05</v>
          </cell>
          <cell r="C242">
            <v>69.217</v>
          </cell>
        </row>
        <row r="243">
          <cell r="B243">
            <v>2.91</v>
          </cell>
          <cell r="C243">
            <v>58.164</v>
          </cell>
        </row>
        <row r="244">
          <cell r="B244">
            <v>2.85</v>
          </cell>
          <cell r="C244">
            <v>56.6</v>
          </cell>
        </row>
        <row r="245">
          <cell r="B245">
            <v>2.7</v>
          </cell>
          <cell r="C245">
            <v>64.4</v>
          </cell>
        </row>
        <row r="246">
          <cell r="B246">
            <v>2.65</v>
          </cell>
          <cell r="C246">
            <v>66.643</v>
          </cell>
        </row>
        <row r="247">
          <cell r="B247">
            <v>2.93</v>
          </cell>
          <cell r="C247">
            <v>75.7</v>
          </cell>
        </row>
        <row r="248">
          <cell r="B248">
            <v>3.35</v>
          </cell>
          <cell r="C248">
            <v>99.5</v>
          </cell>
        </row>
        <row r="249">
          <cell r="B249">
            <v>3.05</v>
          </cell>
          <cell r="C249">
            <v>82.027</v>
          </cell>
        </row>
        <row r="250">
          <cell r="B250">
            <v>2.7</v>
          </cell>
          <cell r="C250">
            <v>63.7</v>
          </cell>
        </row>
        <row r="251">
          <cell r="B251">
            <v>2.86</v>
          </cell>
          <cell r="C251">
            <v>70.4</v>
          </cell>
        </row>
        <row r="252">
          <cell r="B252">
            <v>3.02</v>
          </cell>
          <cell r="C252">
            <v>75.313</v>
          </cell>
        </row>
        <row r="253">
          <cell r="B253">
            <v>2.51</v>
          </cell>
          <cell r="C253">
            <v>50.3</v>
          </cell>
        </row>
        <row r="254">
          <cell r="B254">
            <v>2.04</v>
          </cell>
          <cell r="C254">
            <v>37.8</v>
          </cell>
        </row>
        <row r="255">
          <cell r="B255">
            <v>3.14</v>
          </cell>
          <cell r="C255">
            <v>73.932</v>
          </cell>
        </row>
        <row r="256">
          <cell r="B256">
            <v>1.96</v>
          </cell>
          <cell r="C256">
            <v>35.4</v>
          </cell>
        </row>
        <row r="257">
          <cell r="B257">
            <v>1.5</v>
          </cell>
          <cell r="C257">
            <v>25.1</v>
          </cell>
        </row>
        <row r="258">
          <cell r="B258">
            <v>1.31</v>
          </cell>
          <cell r="C258">
            <v>15.799</v>
          </cell>
        </row>
        <row r="259">
          <cell r="B259">
            <v>1.16</v>
          </cell>
          <cell r="C259">
            <v>10.38</v>
          </cell>
        </row>
        <row r="260">
          <cell r="B260">
            <v>1</v>
          </cell>
          <cell r="C260">
            <v>6.4</v>
          </cell>
        </row>
        <row r="261">
          <cell r="B261">
            <v>0.88</v>
          </cell>
          <cell r="C261">
            <v>2.5</v>
          </cell>
        </row>
        <row r="262">
          <cell r="B262">
            <v>0.79</v>
          </cell>
          <cell r="C262">
            <v>1.189</v>
          </cell>
        </row>
        <row r="263">
          <cell r="B263">
            <v>0.75</v>
          </cell>
          <cell r="C263">
            <v>0.9</v>
          </cell>
        </row>
        <row r="264">
          <cell r="B264">
            <v>0.75</v>
          </cell>
          <cell r="C264">
            <v>0.7</v>
          </cell>
        </row>
        <row r="265">
          <cell r="B265">
            <v>0.73</v>
          </cell>
          <cell r="C265">
            <v>0.3</v>
          </cell>
        </row>
        <row r="266">
          <cell r="C266" t="str">
            <v> </v>
          </cell>
        </row>
        <row r="267">
          <cell r="B267">
            <v>0.74</v>
          </cell>
          <cell r="C267">
            <v>0.4</v>
          </cell>
        </row>
        <row r="268">
          <cell r="B268">
            <v>0.71</v>
          </cell>
          <cell r="C268">
            <v>0.575</v>
          </cell>
        </row>
        <row r="269">
          <cell r="B269">
            <v>0.7</v>
          </cell>
          <cell r="C269">
            <v>0.35</v>
          </cell>
        </row>
        <row r="270">
          <cell r="B270">
            <v>0.7</v>
          </cell>
          <cell r="C270" t="str">
            <v> </v>
          </cell>
        </row>
        <row r="273">
          <cell r="B273">
            <v>0.8</v>
          </cell>
          <cell r="C273">
            <v>1.289</v>
          </cell>
        </row>
        <row r="274">
          <cell r="B274">
            <v>0.86</v>
          </cell>
          <cell r="C274">
            <v>1.967</v>
          </cell>
        </row>
        <row r="275">
          <cell r="B275">
            <v>0.77</v>
          </cell>
          <cell r="C275">
            <v>1.538</v>
          </cell>
        </row>
        <row r="276">
          <cell r="B276">
            <v>0.7</v>
          </cell>
          <cell r="C276">
            <v>0.428</v>
          </cell>
        </row>
        <row r="280">
          <cell r="C280" t="str">
            <v> </v>
          </cell>
        </row>
        <row r="281">
          <cell r="C281" t="str">
            <v> </v>
          </cell>
        </row>
        <row r="282">
          <cell r="C282" t="str">
            <v> </v>
          </cell>
        </row>
        <row r="283">
          <cell r="C283" t="str">
            <v> </v>
          </cell>
        </row>
        <row r="284">
          <cell r="C284" t="str">
            <v> </v>
          </cell>
        </row>
        <row r="285">
          <cell r="B285">
            <v>0.9</v>
          </cell>
          <cell r="C285">
            <v>2.661</v>
          </cell>
        </row>
        <row r="286">
          <cell r="B286">
            <v>0.89</v>
          </cell>
          <cell r="C286">
            <v>2.128</v>
          </cell>
        </row>
        <row r="287">
          <cell r="B287">
            <v>0.74</v>
          </cell>
          <cell r="C287">
            <v>0.108</v>
          </cell>
        </row>
        <row r="290">
          <cell r="B290">
            <v>0.63</v>
          </cell>
          <cell r="C290">
            <v>0.05</v>
          </cell>
        </row>
        <row r="293">
          <cell r="B293">
            <v>1.9</v>
          </cell>
          <cell r="C293">
            <v>15.719</v>
          </cell>
        </row>
        <row r="294">
          <cell r="B294">
            <v>1.1</v>
          </cell>
          <cell r="C294">
            <v>7.134</v>
          </cell>
        </row>
        <row r="295">
          <cell r="B295">
            <v>1.79</v>
          </cell>
          <cell r="C295">
            <v>25.633</v>
          </cell>
        </row>
        <row r="296">
          <cell r="B296">
            <v>2.09</v>
          </cell>
          <cell r="C296">
            <v>33.045</v>
          </cell>
        </row>
        <row r="297">
          <cell r="B297">
            <v>1.95</v>
          </cell>
          <cell r="C297">
            <v>27.208</v>
          </cell>
        </row>
        <row r="298">
          <cell r="B298">
            <v>1.44</v>
          </cell>
          <cell r="C298">
            <v>12.411</v>
          </cell>
        </row>
        <row r="299">
          <cell r="B299">
            <v>1.1</v>
          </cell>
          <cell r="C299">
            <v>3.235</v>
          </cell>
        </row>
        <row r="300">
          <cell r="B300">
            <v>0.95</v>
          </cell>
          <cell r="C300">
            <v>12.22</v>
          </cell>
        </row>
        <row r="303">
          <cell r="B303">
            <v>2.55</v>
          </cell>
          <cell r="C303">
            <v>39.192</v>
          </cell>
        </row>
        <row r="304">
          <cell r="B304">
            <v>2.56</v>
          </cell>
          <cell r="C304">
            <v>41.32</v>
          </cell>
        </row>
        <row r="306">
          <cell r="B306">
            <v>2.05</v>
          </cell>
          <cell r="C306">
            <v>28.79</v>
          </cell>
        </row>
        <row r="307">
          <cell r="B307">
            <v>2.08</v>
          </cell>
          <cell r="C307">
            <v>34.494</v>
          </cell>
        </row>
        <row r="308">
          <cell r="B308">
            <v>2.55</v>
          </cell>
          <cell r="C308">
            <v>40.29</v>
          </cell>
        </row>
        <row r="309">
          <cell r="B309">
            <v>2.09</v>
          </cell>
          <cell r="C309">
            <v>29.138</v>
          </cell>
        </row>
        <row r="310">
          <cell r="B310">
            <v>2.25</v>
          </cell>
          <cell r="C310">
            <v>36.17</v>
          </cell>
        </row>
        <row r="311">
          <cell r="B311">
            <v>1.64</v>
          </cell>
          <cell r="C311">
            <v>18.839</v>
          </cell>
        </row>
        <row r="312">
          <cell r="B312">
            <v>1.33</v>
          </cell>
          <cell r="C312">
            <v>11.037</v>
          </cell>
        </row>
        <row r="313">
          <cell r="B313">
            <v>1.03</v>
          </cell>
          <cell r="C313">
            <v>2.68</v>
          </cell>
        </row>
        <row r="314">
          <cell r="B314">
            <v>0.76</v>
          </cell>
          <cell r="C314">
            <v>0.492</v>
          </cell>
        </row>
        <row r="315">
          <cell r="B315">
            <v>0.76</v>
          </cell>
          <cell r="C315">
            <v>0.498</v>
          </cell>
        </row>
        <row r="316">
          <cell r="B316">
            <v>0.8</v>
          </cell>
          <cell r="C316">
            <v>0.2</v>
          </cell>
        </row>
        <row r="317">
          <cell r="B317">
            <v>1.1</v>
          </cell>
          <cell r="C317">
            <v>6.017</v>
          </cell>
        </row>
        <row r="318">
          <cell r="B318">
            <v>1.3</v>
          </cell>
          <cell r="C318">
            <v>11.815</v>
          </cell>
        </row>
        <row r="319">
          <cell r="B319">
            <v>1.2</v>
          </cell>
          <cell r="C319">
            <v>8.889</v>
          </cell>
        </row>
        <row r="322">
          <cell r="B322">
            <v>0.72</v>
          </cell>
          <cell r="C322">
            <v>0.1</v>
          </cell>
        </row>
        <row r="324">
          <cell r="B324">
            <v>0.92</v>
          </cell>
          <cell r="C324">
            <v>2.538</v>
          </cell>
        </row>
        <row r="325">
          <cell r="B325">
            <v>0.8</v>
          </cell>
          <cell r="C325">
            <v>1.021</v>
          </cell>
        </row>
        <row r="326">
          <cell r="B326">
            <v>0.89</v>
          </cell>
          <cell r="C326">
            <v>2.413</v>
          </cell>
        </row>
        <row r="327">
          <cell r="B327">
            <v>0.97</v>
          </cell>
          <cell r="C327">
            <v>5.317</v>
          </cell>
        </row>
        <row r="328">
          <cell r="B328">
            <v>0.96</v>
          </cell>
          <cell r="C328">
            <v>4.968</v>
          </cell>
        </row>
        <row r="329">
          <cell r="B329">
            <v>0.97</v>
          </cell>
          <cell r="C329">
            <v>4.33</v>
          </cell>
        </row>
        <row r="330">
          <cell r="B330">
            <v>0.81</v>
          </cell>
          <cell r="C330">
            <v>1.504</v>
          </cell>
        </row>
        <row r="332">
          <cell r="B332">
            <v>1.205</v>
          </cell>
          <cell r="C332">
            <v>9.992</v>
          </cell>
        </row>
        <row r="335">
          <cell r="B335">
            <v>2.6</v>
          </cell>
          <cell r="C335">
            <v>56.956</v>
          </cell>
        </row>
        <row r="336">
          <cell r="B336">
            <v>2.56</v>
          </cell>
          <cell r="C336">
            <v>55.718</v>
          </cell>
        </row>
        <row r="337">
          <cell r="B337">
            <v>2.64</v>
          </cell>
          <cell r="C337">
            <v>62.859</v>
          </cell>
        </row>
        <row r="338">
          <cell r="B338">
            <v>2.28</v>
          </cell>
          <cell r="C338">
            <v>52.641</v>
          </cell>
        </row>
        <row r="339">
          <cell r="B339">
            <v>1.49</v>
          </cell>
          <cell r="C339">
            <v>21.544</v>
          </cell>
        </row>
        <row r="340">
          <cell r="B340">
            <v>1.26</v>
          </cell>
          <cell r="C340">
            <v>14.508</v>
          </cell>
        </row>
        <row r="341">
          <cell r="B341">
            <v>1.06</v>
          </cell>
          <cell r="C341">
            <v>5.803</v>
          </cell>
        </row>
        <row r="342">
          <cell r="B342">
            <v>0.92</v>
          </cell>
          <cell r="C342">
            <v>3.794</v>
          </cell>
        </row>
        <row r="344">
          <cell r="B344">
            <v>0.67</v>
          </cell>
          <cell r="C344">
            <v>0.147</v>
          </cell>
        </row>
        <row r="345">
          <cell r="B345">
            <v>0.71</v>
          </cell>
          <cell r="C345">
            <v>0.271</v>
          </cell>
        </row>
        <row r="346">
          <cell r="B346">
            <v>0.71</v>
          </cell>
          <cell r="C346">
            <v>0.272</v>
          </cell>
        </row>
        <row r="347">
          <cell r="B347">
            <v>0.98</v>
          </cell>
          <cell r="C347">
            <v>4.69</v>
          </cell>
        </row>
        <row r="348">
          <cell r="B348">
            <v>0.83</v>
          </cell>
          <cell r="C348">
            <v>1.69</v>
          </cell>
        </row>
        <row r="349">
          <cell r="B349">
            <v>0.86</v>
          </cell>
          <cell r="C349">
            <v>2.13</v>
          </cell>
        </row>
        <row r="350">
          <cell r="B350">
            <v>0.88</v>
          </cell>
          <cell r="C350">
            <v>2.52</v>
          </cell>
        </row>
        <row r="351">
          <cell r="B351">
            <v>0.94</v>
          </cell>
          <cell r="C351">
            <v>2.92</v>
          </cell>
        </row>
        <row r="352">
          <cell r="B352">
            <v>0.89</v>
          </cell>
          <cell r="C352">
            <v>2.74</v>
          </cell>
        </row>
        <row r="353">
          <cell r="B353">
            <v>0.93</v>
          </cell>
          <cell r="C353">
            <v>2.96</v>
          </cell>
        </row>
        <row r="354">
          <cell r="B354">
            <v>1.06</v>
          </cell>
          <cell r="C354">
            <v>3.52</v>
          </cell>
        </row>
        <row r="355">
          <cell r="B355">
            <v>0.96</v>
          </cell>
          <cell r="C355">
            <v>1.68</v>
          </cell>
        </row>
        <row r="356">
          <cell r="B356">
            <v>0.96</v>
          </cell>
          <cell r="C356">
            <v>1.66</v>
          </cell>
        </row>
        <row r="357">
          <cell r="B357">
            <v>0.94</v>
          </cell>
          <cell r="C357">
            <v>1.5</v>
          </cell>
        </row>
        <row r="358">
          <cell r="B358">
            <v>0.92</v>
          </cell>
          <cell r="C358">
            <v>1.62</v>
          </cell>
        </row>
        <row r="359">
          <cell r="B359">
            <v>0.86</v>
          </cell>
          <cell r="C359">
            <v>0.6</v>
          </cell>
        </row>
        <row r="360">
          <cell r="B360">
            <v>1.14</v>
          </cell>
          <cell r="C360">
            <v>4.12</v>
          </cell>
        </row>
        <row r="361">
          <cell r="B361">
            <v>1.17</v>
          </cell>
          <cell r="C361">
            <v>4.76</v>
          </cell>
        </row>
        <row r="362">
          <cell r="B362">
            <v>1.18</v>
          </cell>
          <cell r="C362">
            <v>4.53</v>
          </cell>
        </row>
        <row r="363">
          <cell r="B363">
            <v>1.32</v>
          </cell>
          <cell r="C363">
            <v>4.75</v>
          </cell>
        </row>
        <row r="364">
          <cell r="B364">
            <v>0.93</v>
          </cell>
          <cell r="C364">
            <v>0.4</v>
          </cell>
        </row>
        <row r="365">
          <cell r="B365">
            <v>1.02</v>
          </cell>
          <cell r="C365">
            <v>3.95</v>
          </cell>
        </row>
        <row r="366">
          <cell r="B366">
            <v>1.62</v>
          </cell>
          <cell r="C366">
            <v>10.32</v>
          </cell>
        </row>
        <row r="367">
          <cell r="B367">
            <v>1.5</v>
          </cell>
          <cell r="C367">
            <v>9.485</v>
          </cell>
        </row>
        <row r="368">
          <cell r="B368">
            <v>2.13</v>
          </cell>
          <cell r="C368">
            <v>23.27</v>
          </cell>
        </row>
        <row r="370">
          <cell r="B370">
            <v>2.43</v>
          </cell>
          <cell r="C370">
            <v>27.76</v>
          </cell>
        </row>
        <row r="372">
          <cell r="B372">
            <v>1.36</v>
          </cell>
          <cell r="C372">
            <v>5.5</v>
          </cell>
        </row>
        <row r="374">
          <cell r="B374">
            <v>1.878</v>
          </cell>
          <cell r="C374">
            <v>16.668</v>
          </cell>
        </row>
        <row r="376">
          <cell r="B376">
            <v>1.51</v>
          </cell>
          <cell r="C376">
            <v>7.821</v>
          </cell>
        </row>
        <row r="377">
          <cell r="B377">
            <v>1.115</v>
          </cell>
          <cell r="C377">
            <v>3.932</v>
          </cell>
        </row>
        <row r="378">
          <cell r="B378">
            <v>0.8</v>
          </cell>
          <cell r="C378">
            <v>0.857</v>
          </cell>
        </row>
        <row r="379">
          <cell r="B379">
            <v>2.595</v>
          </cell>
          <cell r="C379">
            <v>46.046</v>
          </cell>
        </row>
        <row r="380">
          <cell r="B380">
            <v>2.28</v>
          </cell>
          <cell r="C380">
            <v>36.429</v>
          </cell>
        </row>
        <row r="381">
          <cell r="B381">
            <v>2.585</v>
          </cell>
          <cell r="C381">
            <v>48.119</v>
          </cell>
        </row>
        <row r="383">
          <cell r="B383">
            <v>1.215</v>
          </cell>
          <cell r="C383">
            <v>12.865</v>
          </cell>
        </row>
        <row r="384">
          <cell r="B384">
            <v>0.885</v>
          </cell>
          <cell r="C384">
            <v>0.497</v>
          </cell>
        </row>
        <row r="385">
          <cell r="B385">
            <v>0.775</v>
          </cell>
          <cell r="C385">
            <v>0.415</v>
          </cell>
        </row>
        <row r="387">
          <cell r="B387">
            <v>0.72</v>
          </cell>
          <cell r="C387">
            <v>0.569</v>
          </cell>
        </row>
        <row r="388">
          <cell r="B388">
            <v>1.16</v>
          </cell>
          <cell r="C388">
            <v>10.382</v>
          </cell>
        </row>
        <row r="389">
          <cell r="B389">
            <v>1.11</v>
          </cell>
          <cell r="C389">
            <v>10.313</v>
          </cell>
        </row>
        <row r="392">
          <cell r="B392">
            <v>0.97</v>
          </cell>
          <cell r="C392">
            <v>6.413</v>
          </cell>
        </row>
        <row r="393">
          <cell r="B393">
            <v>0.75</v>
          </cell>
          <cell r="C393">
            <v>1.45</v>
          </cell>
        </row>
        <row r="395">
          <cell r="B395">
            <v>0.655</v>
          </cell>
          <cell r="C395">
            <v>0.479</v>
          </cell>
        </row>
        <row r="396">
          <cell r="B396">
            <v>0.655</v>
          </cell>
          <cell r="C396">
            <v>0.784</v>
          </cell>
        </row>
        <row r="397">
          <cell r="B397">
            <v>0.815</v>
          </cell>
          <cell r="C397">
            <v>2.346</v>
          </cell>
        </row>
        <row r="398">
          <cell r="B398">
            <v>1.03</v>
          </cell>
          <cell r="C398">
            <v>6.638</v>
          </cell>
        </row>
        <row r="399">
          <cell r="B399">
            <v>1.035</v>
          </cell>
          <cell r="C399">
            <v>5.616</v>
          </cell>
        </row>
        <row r="400">
          <cell r="B400">
            <v>1.05</v>
          </cell>
          <cell r="C400">
            <v>5.894</v>
          </cell>
        </row>
        <row r="401">
          <cell r="B401">
            <v>0.8</v>
          </cell>
          <cell r="C401">
            <v>1.853</v>
          </cell>
        </row>
        <row r="402">
          <cell r="B402">
            <v>0.97</v>
          </cell>
          <cell r="C402">
            <v>3.684</v>
          </cell>
        </row>
        <row r="403">
          <cell r="B403">
            <v>2.8</v>
          </cell>
          <cell r="C403">
            <v>58</v>
          </cell>
        </row>
        <row r="404">
          <cell r="B404">
            <v>1.85</v>
          </cell>
          <cell r="C404">
            <v>41.133</v>
          </cell>
        </row>
        <row r="405">
          <cell r="B405">
            <v>1.45</v>
          </cell>
          <cell r="C405">
            <v>22.91</v>
          </cell>
        </row>
        <row r="406">
          <cell r="B406">
            <v>1.54</v>
          </cell>
          <cell r="C406">
            <v>26.17</v>
          </cell>
        </row>
        <row r="407">
          <cell r="B407">
            <v>1.72</v>
          </cell>
          <cell r="C407">
            <v>29.251</v>
          </cell>
        </row>
        <row r="408">
          <cell r="B408">
            <v>1.93</v>
          </cell>
          <cell r="C408">
            <v>34.942</v>
          </cell>
        </row>
        <row r="409">
          <cell r="B409">
            <v>1.56</v>
          </cell>
          <cell r="C409">
            <v>32.325</v>
          </cell>
        </row>
        <row r="410">
          <cell r="B410">
            <v>1.27</v>
          </cell>
          <cell r="C410">
            <v>16.939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255">
          <cell r="D255">
            <v>0.52</v>
          </cell>
          <cell r="E255">
            <v>6.08</v>
          </cell>
        </row>
        <row r="256">
          <cell r="D256">
            <v>0.6</v>
          </cell>
          <cell r="E256">
            <v>8.74</v>
          </cell>
        </row>
        <row r="257">
          <cell r="D257">
            <v>0.72</v>
          </cell>
          <cell r="E257">
            <v>9.13</v>
          </cell>
        </row>
        <row r="258">
          <cell r="D258">
            <v>0.92</v>
          </cell>
          <cell r="E258">
            <v>22.27</v>
          </cell>
        </row>
        <row r="259">
          <cell r="D259">
            <v>0.66</v>
          </cell>
          <cell r="E259">
            <v>10.16</v>
          </cell>
        </row>
        <row r="260">
          <cell r="D260">
            <v>0.6</v>
          </cell>
          <cell r="E260">
            <v>8.74</v>
          </cell>
        </row>
        <row r="261">
          <cell r="D261">
            <v>0.4</v>
          </cell>
          <cell r="E261">
            <v>2.03</v>
          </cell>
        </row>
        <row r="262">
          <cell r="D262">
            <v>0.25</v>
          </cell>
          <cell r="E262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6"/>
  <sheetViews>
    <sheetView workbookViewId="0" topLeftCell="A1">
      <pane ySplit="9" topLeftCell="BM433" activePane="bottomLeft" state="frozen"/>
      <selection pane="topLeft" activeCell="A1" sqref="A1"/>
      <selection pane="bottomLeft" activeCell="E442" sqref="E442"/>
    </sheetView>
  </sheetViews>
  <sheetFormatPr defaultColWidth="11.5546875" defaultRowHeight="15" customHeight="1"/>
  <cols>
    <col min="1" max="1" width="6.77734375" style="18" customWidth="1"/>
    <col min="2" max="2" width="6.3359375" style="11" customWidth="1"/>
    <col min="3" max="3" width="6.77734375" style="11" customWidth="1"/>
    <col min="4" max="4" width="7.77734375" style="16" customWidth="1"/>
    <col min="5" max="5" width="8.3359375" style="16" customWidth="1"/>
    <col min="6" max="6" width="4.3359375" style="12" customWidth="1"/>
    <col min="7" max="7" width="5.6640625" style="16" customWidth="1"/>
    <col min="8" max="8" width="4.77734375" style="16" customWidth="1"/>
    <col min="9" max="10" width="5.77734375" style="16" customWidth="1"/>
    <col min="11" max="11" width="6.5546875" style="16" customWidth="1"/>
    <col min="12" max="13" width="4.77734375" style="16" customWidth="1"/>
    <col min="14" max="14" width="4.77734375" style="218" customWidth="1"/>
    <col min="15" max="15" width="4.77734375" style="17" customWidth="1"/>
    <col min="16" max="16" width="5.21484375" style="207" customWidth="1"/>
    <col min="17" max="17" width="4.77734375" style="16" customWidth="1"/>
    <col min="18" max="18" width="4.77734375" style="14" customWidth="1"/>
    <col min="19" max="19" width="4.77734375" style="202" customWidth="1"/>
    <col min="20" max="20" width="5.10546875" style="10" customWidth="1"/>
    <col min="21" max="16384" width="11.5546875" style="10" customWidth="1"/>
  </cols>
  <sheetData>
    <row r="1" spans="1:20" ht="15" customHeight="1">
      <c r="A1" s="100" t="s">
        <v>51</v>
      </c>
      <c r="B1" s="190"/>
      <c r="C1" s="191"/>
      <c r="D1" s="173"/>
      <c r="E1" s="173"/>
      <c r="F1" s="103"/>
      <c r="G1" s="104"/>
      <c r="H1" s="104"/>
      <c r="I1" s="104"/>
      <c r="L1" s="182" t="s">
        <v>0</v>
      </c>
      <c r="M1" s="107"/>
      <c r="N1" s="213" t="s">
        <v>6</v>
      </c>
      <c r="O1" s="107"/>
      <c r="P1" s="107"/>
      <c r="Q1" s="185"/>
      <c r="R1" s="110"/>
      <c r="S1" s="185"/>
      <c r="T1" s="111"/>
    </row>
    <row r="2" spans="1:20" ht="15" customHeight="1">
      <c r="A2" s="112" t="s">
        <v>39</v>
      </c>
      <c r="B2" s="192"/>
      <c r="C2" s="193"/>
      <c r="D2" s="174"/>
      <c r="E2" s="174"/>
      <c r="F2" s="115"/>
      <c r="G2" s="104"/>
      <c r="H2" s="104"/>
      <c r="I2" s="104"/>
      <c r="L2" s="183" t="s">
        <v>1</v>
      </c>
      <c r="M2" s="118"/>
      <c r="N2" s="214" t="s">
        <v>2</v>
      </c>
      <c r="O2" s="118"/>
      <c r="P2" s="118"/>
      <c r="Q2" s="186"/>
      <c r="R2" s="121"/>
      <c r="S2" s="186"/>
      <c r="T2" s="122"/>
    </row>
    <row r="3" spans="1:20" ht="15" customHeight="1" thickBot="1">
      <c r="A3" s="123" t="s">
        <v>52</v>
      </c>
      <c r="B3" s="194"/>
      <c r="C3" s="195"/>
      <c r="D3" s="175"/>
      <c r="E3" s="175"/>
      <c r="F3" s="126"/>
      <c r="G3" s="104"/>
      <c r="H3" s="104"/>
      <c r="I3" s="104"/>
      <c r="L3" s="184" t="s">
        <v>85</v>
      </c>
      <c r="M3" s="129"/>
      <c r="N3" s="215"/>
      <c r="O3" s="129"/>
      <c r="P3" s="129"/>
      <c r="Q3" s="129"/>
      <c r="R3" s="131"/>
      <c r="S3" s="201"/>
      <c r="T3" s="133"/>
    </row>
    <row r="4" spans="3:15" ht="15" customHeight="1">
      <c r="C4" s="151"/>
      <c r="D4" s="136"/>
      <c r="E4" s="136"/>
      <c r="F4" s="134"/>
      <c r="G4" s="135"/>
      <c r="J4" s="136"/>
      <c r="K4" s="136"/>
      <c r="L4" s="136"/>
      <c r="M4" s="136"/>
      <c r="N4" s="216"/>
      <c r="O4" s="137"/>
    </row>
    <row r="5" spans="7:15" ht="15" customHeight="1">
      <c r="G5" s="1" t="s">
        <v>7</v>
      </c>
      <c r="K5" s="138"/>
      <c r="L5" s="138"/>
      <c r="M5" s="138"/>
      <c r="N5" s="217"/>
      <c r="O5" s="139"/>
    </row>
    <row r="6" ht="15" customHeight="1" thickBot="1"/>
    <row r="7" spans="1:21" ht="15" customHeight="1" thickTop="1">
      <c r="A7" s="2"/>
      <c r="B7" s="3"/>
      <c r="C7" s="3"/>
      <c r="D7" s="176" t="s">
        <v>8</v>
      </c>
      <c r="E7" s="176" t="s">
        <v>9</v>
      </c>
      <c r="F7" s="4"/>
      <c r="G7" s="5"/>
      <c r="H7" s="5"/>
      <c r="I7" s="6" t="s">
        <v>10</v>
      </c>
      <c r="J7" s="181"/>
      <c r="K7" s="176" t="s">
        <v>11</v>
      </c>
      <c r="L7" s="5"/>
      <c r="M7" s="5"/>
      <c r="N7" s="222"/>
      <c r="O7" s="7"/>
      <c r="P7" s="208"/>
      <c r="Q7" s="5"/>
      <c r="R7" s="8"/>
      <c r="S7" s="5"/>
      <c r="T7" s="9"/>
      <c r="U7" s="14"/>
    </row>
    <row r="8" spans="1:21" ht="15" customHeight="1">
      <c r="A8" s="140" t="s">
        <v>12</v>
      </c>
      <c r="B8" s="141" t="s">
        <v>13</v>
      </c>
      <c r="C8" s="141" t="s">
        <v>14</v>
      </c>
      <c r="D8" s="177" t="s">
        <v>15</v>
      </c>
      <c r="E8" s="177" t="s">
        <v>16</v>
      </c>
      <c r="F8" s="142" t="s">
        <v>17</v>
      </c>
      <c r="G8" s="177" t="s">
        <v>40</v>
      </c>
      <c r="H8" s="177" t="s">
        <v>41</v>
      </c>
      <c r="I8" s="180" t="s">
        <v>42</v>
      </c>
      <c r="J8" s="180" t="s">
        <v>43</v>
      </c>
      <c r="K8" s="177" t="s">
        <v>18</v>
      </c>
      <c r="L8" s="177" t="s">
        <v>44</v>
      </c>
      <c r="M8" s="177" t="s">
        <v>45</v>
      </c>
      <c r="N8" s="141" t="s">
        <v>46</v>
      </c>
      <c r="O8" s="143" t="s">
        <v>47</v>
      </c>
      <c r="P8" s="177" t="s">
        <v>48</v>
      </c>
      <c r="Q8" s="177" t="s">
        <v>49</v>
      </c>
      <c r="R8" s="144" t="s">
        <v>19</v>
      </c>
      <c r="S8" s="203" t="s">
        <v>20</v>
      </c>
      <c r="T8" s="145" t="s">
        <v>21</v>
      </c>
      <c r="U8" s="146"/>
    </row>
    <row r="9" spans="1:21" ht="15" customHeight="1" thickBot="1">
      <c r="A9" s="19" t="s">
        <v>4</v>
      </c>
      <c r="B9" s="20" t="s">
        <v>5</v>
      </c>
      <c r="C9" s="20" t="s">
        <v>22</v>
      </c>
      <c r="D9" s="23" t="s">
        <v>23</v>
      </c>
      <c r="E9" s="23" t="s">
        <v>24</v>
      </c>
      <c r="F9" s="21" t="s">
        <v>4</v>
      </c>
      <c r="G9" s="23" t="s">
        <v>23</v>
      </c>
      <c r="H9" s="23" t="s">
        <v>23</v>
      </c>
      <c r="I9" s="23" t="s">
        <v>23</v>
      </c>
      <c r="J9" s="23" t="s">
        <v>23</v>
      </c>
      <c r="K9" s="23" t="s">
        <v>4</v>
      </c>
      <c r="L9" s="23" t="s">
        <v>23</v>
      </c>
      <c r="M9" s="23" t="s">
        <v>23</v>
      </c>
      <c r="N9" s="20" t="s">
        <v>23</v>
      </c>
      <c r="O9" s="22" t="s">
        <v>23</v>
      </c>
      <c r="P9" s="209" t="s">
        <v>23</v>
      </c>
      <c r="Q9" s="23" t="s">
        <v>23</v>
      </c>
      <c r="R9" s="22" t="s">
        <v>23</v>
      </c>
      <c r="S9" s="204" t="s">
        <v>4</v>
      </c>
      <c r="T9" s="24" t="s">
        <v>4</v>
      </c>
      <c r="U9" s="14"/>
    </row>
    <row r="10" spans="1:20" ht="15" customHeight="1" thickTop="1">
      <c r="A10" s="86">
        <v>26975</v>
      </c>
      <c r="B10" s="87">
        <v>0.3</v>
      </c>
      <c r="C10" s="87">
        <v>2.165</v>
      </c>
      <c r="D10" s="178"/>
      <c r="E10" s="178"/>
      <c r="F10" s="88"/>
      <c r="G10" s="178"/>
      <c r="H10" s="178"/>
      <c r="I10" s="178"/>
      <c r="J10" s="178"/>
      <c r="K10" s="178"/>
      <c r="L10" s="178"/>
      <c r="M10" s="178"/>
      <c r="N10" s="219"/>
      <c r="O10" s="89"/>
      <c r="P10" s="210"/>
      <c r="Q10" s="178"/>
      <c r="R10" s="147"/>
      <c r="S10" s="178"/>
      <c r="T10" s="90"/>
    </row>
    <row r="11" spans="1:20" ht="15" customHeight="1">
      <c r="A11" s="91">
        <v>27742</v>
      </c>
      <c r="B11" s="92">
        <v>0.4</v>
      </c>
      <c r="C11" s="92"/>
      <c r="D11" s="163">
        <v>20500</v>
      </c>
      <c r="E11" s="163">
        <v>21000</v>
      </c>
      <c r="F11" s="93"/>
      <c r="G11" s="163">
        <v>277.49</v>
      </c>
      <c r="H11" s="163">
        <v>88.09</v>
      </c>
      <c r="I11" s="163">
        <v>0.8</v>
      </c>
      <c r="J11" s="163">
        <v>2.1</v>
      </c>
      <c r="K11" s="163"/>
      <c r="L11" s="163">
        <v>26.75</v>
      </c>
      <c r="M11" s="163">
        <v>39.17</v>
      </c>
      <c r="N11" s="97"/>
      <c r="O11" s="94"/>
      <c r="P11" s="211">
        <v>310.19</v>
      </c>
      <c r="Q11" s="163">
        <v>2.5</v>
      </c>
      <c r="R11" s="96"/>
      <c r="S11" s="163"/>
      <c r="T11" s="95"/>
    </row>
    <row r="12" spans="1:20" ht="15" customHeight="1">
      <c r="A12" s="91">
        <v>27947</v>
      </c>
      <c r="B12" s="92">
        <v>0.29</v>
      </c>
      <c r="C12" s="92"/>
      <c r="D12" s="163">
        <v>16000</v>
      </c>
      <c r="E12" s="163">
        <v>23000</v>
      </c>
      <c r="F12" s="93"/>
      <c r="G12" s="163">
        <v>7400</v>
      </c>
      <c r="H12" s="163">
        <v>3328</v>
      </c>
      <c r="I12" s="163"/>
      <c r="J12" s="163">
        <v>154</v>
      </c>
      <c r="K12" s="163"/>
      <c r="L12" s="163">
        <v>800</v>
      </c>
      <c r="M12" s="163">
        <v>632</v>
      </c>
      <c r="N12" s="97"/>
      <c r="O12" s="94"/>
      <c r="P12" s="211">
        <v>4830</v>
      </c>
      <c r="Q12" s="163">
        <v>44</v>
      </c>
      <c r="R12" s="96"/>
      <c r="S12" s="163"/>
      <c r="T12" s="95"/>
    </row>
    <row r="13" spans="1:20" ht="15" customHeight="1">
      <c r="A13" s="91">
        <v>28507</v>
      </c>
      <c r="B13" s="92">
        <v>0.54</v>
      </c>
      <c r="C13" s="92">
        <v>3.509</v>
      </c>
      <c r="D13" s="163">
        <v>21160</v>
      </c>
      <c r="E13" s="163"/>
      <c r="F13" s="93">
        <v>8.4</v>
      </c>
      <c r="G13" s="163">
        <v>8530</v>
      </c>
      <c r="H13" s="163">
        <v>3927</v>
      </c>
      <c r="I13" s="163">
        <v>24</v>
      </c>
      <c r="J13" s="163">
        <v>110</v>
      </c>
      <c r="K13" s="163">
        <v>4000</v>
      </c>
      <c r="L13" s="163">
        <v>928</v>
      </c>
      <c r="M13" s="163">
        <v>408</v>
      </c>
      <c r="N13" s="97">
        <v>1.4</v>
      </c>
      <c r="O13" s="94">
        <v>0.03</v>
      </c>
      <c r="P13" s="211">
        <v>4320</v>
      </c>
      <c r="Q13" s="163">
        <v>57</v>
      </c>
      <c r="R13" s="96"/>
      <c r="S13" s="163"/>
      <c r="T13" s="95"/>
    </row>
    <row r="14" spans="1:20" ht="15" customHeight="1">
      <c r="A14" s="91">
        <v>28511</v>
      </c>
      <c r="B14" s="92">
        <v>0.67</v>
      </c>
      <c r="C14" s="92"/>
      <c r="D14" s="163">
        <v>12105</v>
      </c>
      <c r="E14" s="163"/>
      <c r="F14" s="93">
        <v>8</v>
      </c>
      <c r="G14" s="163">
        <v>4560</v>
      </c>
      <c r="H14" s="163">
        <v>2665</v>
      </c>
      <c r="I14" s="163">
        <v>0</v>
      </c>
      <c r="J14" s="163">
        <v>128</v>
      </c>
      <c r="K14" s="163">
        <v>3700</v>
      </c>
      <c r="L14" s="163">
        <v>672</v>
      </c>
      <c r="M14" s="163">
        <v>491</v>
      </c>
      <c r="N14" s="97">
        <v>1.4</v>
      </c>
      <c r="O14" s="94">
        <v>0.02</v>
      </c>
      <c r="P14" s="211">
        <v>2448</v>
      </c>
      <c r="Q14" s="163">
        <v>31</v>
      </c>
      <c r="R14" s="96"/>
      <c r="S14" s="163"/>
      <c r="T14" s="95"/>
    </row>
    <row r="15" spans="1:20" ht="15" customHeight="1">
      <c r="A15" s="91">
        <v>28517</v>
      </c>
      <c r="B15" s="92">
        <v>0.94</v>
      </c>
      <c r="C15" s="92">
        <v>8.16</v>
      </c>
      <c r="D15" s="163">
        <v>5251</v>
      </c>
      <c r="E15" s="163"/>
      <c r="F15" s="93">
        <v>7.3</v>
      </c>
      <c r="G15" s="163">
        <v>1860</v>
      </c>
      <c r="H15" s="163">
        <v>1479</v>
      </c>
      <c r="I15" s="163">
        <v>0</v>
      </c>
      <c r="J15" s="163">
        <v>102</v>
      </c>
      <c r="K15" s="163">
        <v>1460</v>
      </c>
      <c r="L15" s="163">
        <v>400</v>
      </c>
      <c r="M15" s="163">
        <v>112</v>
      </c>
      <c r="N15" s="97">
        <v>1.4</v>
      </c>
      <c r="O15" s="94">
        <v>0.03</v>
      </c>
      <c r="P15" s="211">
        <v>984</v>
      </c>
      <c r="Q15" s="163">
        <v>37</v>
      </c>
      <c r="R15" s="96"/>
      <c r="S15" s="163"/>
      <c r="T15" s="95"/>
    </row>
    <row r="16" spans="1:20" ht="15" customHeight="1">
      <c r="A16" s="91">
        <v>28528</v>
      </c>
      <c r="B16" s="92">
        <v>1.03</v>
      </c>
      <c r="C16" s="92">
        <v>8.726</v>
      </c>
      <c r="D16" s="163">
        <v>3151</v>
      </c>
      <c r="E16" s="163"/>
      <c r="F16" s="93">
        <v>5.3</v>
      </c>
      <c r="G16" s="163">
        <v>810</v>
      </c>
      <c r="H16" s="163">
        <v>1081</v>
      </c>
      <c r="I16" s="163">
        <v>0</v>
      </c>
      <c r="J16" s="163">
        <v>54</v>
      </c>
      <c r="K16" s="163">
        <v>1020</v>
      </c>
      <c r="L16" s="163">
        <v>323</v>
      </c>
      <c r="M16" s="163">
        <v>51</v>
      </c>
      <c r="N16" s="97">
        <v>0.6</v>
      </c>
      <c r="O16" s="94"/>
      <c r="P16" s="211">
        <v>504</v>
      </c>
      <c r="Q16" s="163">
        <v>31</v>
      </c>
      <c r="R16" s="96"/>
      <c r="S16" s="163"/>
      <c r="T16" s="95"/>
    </row>
    <row r="17" spans="1:20" ht="15" customHeight="1">
      <c r="A17" s="91">
        <v>28529</v>
      </c>
      <c r="B17" s="92">
        <v>1.12</v>
      </c>
      <c r="C17" s="92">
        <v>9.925</v>
      </c>
      <c r="D17" s="163">
        <v>2985</v>
      </c>
      <c r="E17" s="163"/>
      <c r="F17" s="93">
        <v>7.3</v>
      </c>
      <c r="G17" s="163">
        <v>730</v>
      </c>
      <c r="H17" s="163">
        <v>1127</v>
      </c>
      <c r="I17" s="163">
        <v>0</v>
      </c>
      <c r="J17" s="163">
        <v>68</v>
      </c>
      <c r="K17" s="163">
        <v>1008</v>
      </c>
      <c r="L17" s="163">
        <v>318</v>
      </c>
      <c r="M17" s="163">
        <v>51</v>
      </c>
      <c r="N17" s="97">
        <v>0.1</v>
      </c>
      <c r="O17" s="94"/>
      <c r="P17" s="211">
        <v>468</v>
      </c>
      <c r="Q17" s="163">
        <v>27</v>
      </c>
      <c r="R17" s="96"/>
      <c r="S17" s="163"/>
      <c r="T17" s="95"/>
    </row>
    <row r="18" spans="1:20" ht="15" customHeight="1">
      <c r="A18" s="91">
        <v>28531</v>
      </c>
      <c r="B18" s="92">
        <v>1.1</v>
      </c>
      <c r="C18" s="92">
        <v>8.606</v>
      </c>
      <c r="D18" s="163">
        <v>3071</v>
      </c>
      <c r="E18" s="163"/>
      <c r="F18" s="93">
        <v>7.4</v>
      </c>
      <c r="G18" s="163">
        <v>790</v>
      </c>
      <c r="H18" s="163">
        <v>1132</v>
      </c>
      <c r="I18" s="163">
        <v>0</v>
      </c>
      <c r="J18" s="163">
        <v>66</v>
      </c>
      <c r="K18" s="163">
        <v>1020</v>
      </c>
      <c r="L18" s="163">
        <v>328</v>
      </c>
      <c r="M18" s="163">
        <v>48</v>
      </c>
      <c r="N18" s="97">
        <v>0.2</v>
      </c>
      <c r="O18" s="94"/>
      <c r="P18" s="211">
        <v>456</v>
      </c>
      <c r="Q18" s="163">
        <v>26</v>
      </c>
      <c r="R18" s="96"/>
      <c r="S18" s="163"/>
      <c r="T18" s="95"/>
    </row>
    <row r="19" spans="1:20" ht="15" customHeight="1">
      <c r="A19" s="91">
        <v>28537</v>
      </c>
      <c r="B19" s="92">
        <v>1.06</v>
      </c>
      <c r="C19" s="92"/>
      <c r="D19" s="163">
        <v>2863</v>
      </c>
      <c r="E19" s="163"/>
      <c r="F19" s="93">
        <v>7.7</v>
      </c>
      <c r="G19" s="163">
        <v>684</v>
      </c>
      <c r="H19" s="163">
        <v>1022</v>
      </c>
      <c r="I19" s="163">
        <v>0</v>
      </c>
      <c r="J19" s="163">
        <v>64</v>
      </c>
      <c r="K19" s="163">
        <v>968</v>
      </c>
      <c r="L19" s="163">
        <v>321</v>
      </c>
      <c r="M19" s="163">
        <v>39</v>
      </c>
      <c r="N19" s="97"/>
      <c r="O19" s="94"/>
      <c r="P19" s="211">
        <v>480</v>
      </c>
      <c r="Q19" s="163">
        <v>23</v>
      </c>
      <c r="R19" s="96"/>
      <c r="S19" s="163"/>
      <c r="T19" s="95"/>
    </row>
    <row r="20" spans="1:20" ht="15" customHeight="1">
      <c r="A20" s="91">
        <v>28544</v>
      </c>
      <c r="B20" s="92">
        <v>0.94</v>
      </c>
      <c r="C20" s="92">
        <v>6.959</v>
      </c>
      <c r="D20" s="163">
        <v>2950</v>
      </c>
      <c r="E20" s="163"/>
      <c r="F20" s="93">
        <v>8.4</v>
      </c>
      <c r="G20" s="163">
        <v>760</v>
      </c>
      <c r="H20" s="163">
        <v>1031</v>
      </c>
      <c r="I20" s="163">
        <v>0</v>
      </c>
      <c r="J20" s="163">
        <v>44</v>
      </c>
      <c r="K20" s="163">
        <v>940</v>
      </c>
      <c r="L20" s="163">
        <v>299</v>
      </c>
      <c r="M20" s="163">
        <v>47</v>
      </c>
      <c r="N20" s="97"/>
      <c r="O20" s="94"/>
      <c r="P20" s="211">
        <v>348</v>
      </c>
      <c r="Q20" s="163">
        <v>25</v>
      </c>
      <c r="R20" s="96"/>
      <c r="S20" s="163"/>
      <c r="T20" s="95"/>
    </row>
    <row r="21" spans="1:20" ht="15" customHeight="1">
      <c r="A21" s="91">
        <v>28551</v>
      </c>
      <c r="B21" s="92">
        <v>0.84</v>
      </c>
      <c r="C21" s="92"/>
      <c r="D21" s="163">
        <v>3326</v>
      </c>
      <c r="E21" s="163"/>
      <c r="F21" s="93">
        <v>7.9</v>
      </c>
      <c r="G21" s="163">
        <v>910</v>
      </c>
      <c r="H21" s="163">
        <v>1037</v>
      </c>
      <c r="I21" s="163">
        <v>0</v>
      </c>
      <c r="J21" s="163">
        <v>80</v>
      </c>
      <c r="K21" s="163">
        <v>980</v>
      </c>
      <c r="L21" s="163">
        <v>308</v>
      </c>
      <c r="M21" s="163">
        <v>51</v>
      </c>
      <c r="N21" s="97"/>
      <c r="O21" s="94"/>
      <c r="P21" s="211">
        <v>576</v>
      </c>
      <c r="Q21" s="163">
        <v>28</v>
      </c>
      <c r="R21" s="96"/>
      <c r="S21" s="163"/>
      <c r="T21" s="95"/>
    </row>
    <row r="22" spans="1:20" ht="15" customHeight="1">
      <c r="A22" s="91">
        <v>28559</v>
      </c>
      <c r="B22" s="92">
        <v>0.68</v>
      </c>
      <c r="C22" s="92"/>
      <c r="D22" s="163">
        <v>4244</v>
      </c>
      <c r="E22" s="163"/>
      <c r="F22" s="93">
        <v>8.3</v>
      </c>
      <c r="G22" s="163">
        <v>1210</v>
      </c>
      <c r="H22" s="163">
        <v>1166</v>
      </c>
      <c r="I22" s="163">
        <v>20</v>
      </c>
      <c r="J22" s="163">
        <v>42</v>
      </c>
      <c r="K22" s="163">
        <v>1100</v>
      </c>
      <c r="L22" s="163">
        <v>341</v>
      </c>
      <c r="M22" s="163">
        <v>61</v>
      </c>
      <c r="N22" s="97"/>
      <c r="O22" s="94"/>
      <c r="P22" s="211">
        <v>672</v>
      </c>
      <c r="Q22" s="163">
        <v>28</v>
      </c>
      <c r="R22" s="96"/>
      <c r="S22" s="163"/>
      <c r="T22" s="95"/>
    </row>
    <row r="23" spans="1:20" ht="15" customHeight="1">
      <c r="A23" s="91">
        <v>28585</v>
      </c>
      <c r="B23" s="92">
        <v>0.76</v>
      </c>
      <c r="C23" s="92"/>
      <c r="D23" s="163">
        <v>5867</v>
      </c>
      <c r="E23" s="163"/>
      <c r="F23" s="93">
        <v>8.2</v>
      </c>
      <c r="G23" s="163">
        <v>2100</v>
      </c>
      <c r="H23" s="163">
        <v>998</v>
      </c>
      <c r="I23" s="163">
        <v>0</v>
      </c>
      <c r="J23" s="163">
        <v>92</v>
      </c>
      <c r="K23" s="163">
        <v>1300</v>
      </c>
      <c r="L23" s="163">
        <v>432</v>
      </c>
      <c r="M23" s="163">
        <v>53</v>
      </c>
      <c r="N23" s="97"/>
      <c r="O23" s="94"/>
      <c r="P23" s="211">
        <v>1224</v>
      </c>
      <c r="Q23" s="163">
        <v>25</v>
      </c>
      <c r="R23" s="96"/>
      <c r="S23" s="163"/>
      <c r="T23" s="95"/>
    </row>
    <row r="24" spans="1:20" ht="15" customHeight="1">
      <c r="A24" s="91">
        <v>28592</v>
      </c>
      <c r="B24" s="92">
        <v>0.7</v>
      </c>
      <c r="C24" s="92"/>
      <c r="D24" s="163">
        <v>7165</v>
      </c>
      <c r="E24" s="163"/>
      <c r="F24" s="93"/>
      <c r="G24" s="163">
        <v>2440</v>
      </c>
      <c r="H24" s="163">
        <v>1512</v>
      </c>
      <c r="I24" s="163">
        <v>0</v>
      </c>
      <c r="J24" s="163">
        <v>88</v>
      </c>
      <c r="K24" s="163">
        <v>1430</v>
      </c>
      <c r="L24" s="163">
        <v>360</v>
      </c>
      <c r="M24" s="163">
        <v>128</v>
      </c>
      <c r="N24" s="97"/>
      <c r="O24" s="94"/>
      <c r="P24" s="211">
        <v>984</v>
      </c>
      <c r="Q24" s="163">
        <v>35</v>
      </c>
      <c r="R24" s="96"/>
      <c r="S24" s="163"/>
      <c r="T24" s="95"/>
    </row>
    <row r="25" spans="1:20" ht="15" customHeight="1">
      <c r="A25" s="91">
        <v>28599</v>
      </c>
      <c r="B25" s="92">
        <v>0.69</v>
      </c>
      <c r="C25" s="92"/>
      <c r="D25" s="163">
        <v>8171</v>
      </c>
      <c r="E25" s="163"/>
      <c r="F25" s="93"/>
      <c r="G25" s="163">
        <v>2900</v>
      </c>
      <c r="H25" s="163">
        <v>1663</v>
      </c>
      <c r="I25" s="163">
        <v>0</v>
      </c>
      <c r="J25" s="163">
        <v>116</v>
      </c>
      <c r="K25" s="163">
        <v>1560</v>
      </c>
      <c r="L25" s="163">
        <v>376</v>
      </c>
      <c r="M25" s="163">
        <v>150</v>
      </c>
      <c r="N25" s="97"/>
      <c r="O25" s="94"/>
      <c r="P25" s="211">
        <v>1584</v>
      </c>
      <c r="Q25" s="163">
        <v>35</v>
      </c>
      <c r="R25" s="96"/>
      <c r="S25" s="163"/>
      <c r="T25" s="95"/>
    </row>
    <row r="26" spans="1:20" ht="15" customHeight="1">
      <c r="A26" s="91">
        <v>28601</v>
      </c>
      <c r="B26" s="92">
        <v>0.76</v>
      </c>
      <c r="C26" s="92"/>
      <c r="D26" s="163">
        <v>8132</v>
      </c>
      <c r="E26" s="163"/>
      <c r="F26" s="93"/>
      <c r="G26" s="163">
        <v>3020</v>
      </c>
      <c r="H26" s="163">
        <v>1589</v>
      </c>
      <c r="I26" s="163">
        <v>0</v>
      </c>
      <c r="J26" s="163">
        <v>100</v>
      </c>
      <c r="K26" s="163">
        <v>1610</v>
      </c>
      <c r="L26" s="163">
        <v>392</v>
      </c>
      <c r="M26" s="163">
        <v>153</v>
      </c>
      <c r="N26" s="97"/>
      <c r="O26" s="94"/>
      <c r="P26" s="211">
        <v>1560</v>
      </c>
      <c r="Q26" s="163">
        <v>40</v>
      </c>
      <c r="R26" s="96"/>
      <c r="S26" s="163"/>
      <c r="T26" s="95"/>
    </row>
    <row r="27" spans="1:20" ht="15" customHeight="1">
      <c r="A27" s="91">
        <v>28619</v>
      </c>
      <c r="B27" s="92">
        <v>0.76</v>
      </c>
      <c r="C27" s="92"/>
      <c r="D27" s="163">
        <v>10776</v>
      </c>
      <c r="E27" s="163"/>
      <c r="F27" s="93"/>
      <c r="G27" s="163">
        <v>3500</v>
      </c>
      <c r="H27" s="163">
        <v>1777</v>
      </c>
      <c r="I27" s="163">
        <v>0</v>
      </c>
      <c r="J27" s="163">
        <v>104</v>
      </c>
      <c r="K27" s="163">
        <v>1670</v>
      </c>
      <c r="L27" s="163">
        <v>392</v>
      </c>
      <c r="M27" s="163">
        <v>167</v>
      </c>
      <c r="N27" s="97"/>
      <c r="O27" s="94"/>
      <c r="P27" s="211">
        <v>1752</v>
      </c>
      <c r="Q27" s="163">
        <v>48</v>
      </c>
      <c r="R27" s="96"/>
      <c r="S27" s="163"/>
      <c r="T27" s="95"/>
    </row>
    <row r="28" spans="1:20" ht="15" customHeight="1">
      <c r="A28" s="91">
        <v>28626</v>
      </c>
      <c r="B28" s="92">
        <v>0.72</v>
      </c>
      <c r="C28" s="92"/>
      <c r="D28" s="163">
        <v>9026</v>
      </c>
      <c r="E28" s="163"/>
      <c r="F28" s="93"/>
      <c r="G28" s="163"/>
      <c r="H28" s="163">
        <v>1870</v>
      </c>
      <c r="I28" s="163"/>
      <c r="J28" s="163"/>
      <c r="K28" s="163"/>
      <c r="L28" s="163"/>
      <c r="M28" s="163"/>
      <c r="N28" s="97"/>
      <c r="O28" s="94"/>
      <c r="P28" s="211"/>
      <c r="Q28" s="163"/>
      <c r="R28" s="96"/>
      <c r="S28" s="163"/>
      <c r="T28" s="95"/>
    </row>
    <row r="29" spans="1:20" ht="15" customHeight="1">
      <c r="A29" s="91">
        <v>28632</v>
      </c>
      <c r="B29" s="92">
        <v>0.67</v>
      </c>
      <c r="C29" s="92"/>
      <c r="D29" s="163">
        <v>10819</v>
      </c>
      <c r="E29" s="163"/>
      <c r="F29" s="93"/>
      <c r="G29" s="163">
        <v>4000</v>
      </c>
      <c r="H29" s="163">
        <v>1861</v>
      </c>
      <c r="I29" s="163">
        <v>0</v>
      </c>
      <c r="J29" s="163">
        <v>104</v>
      </c>
      <c r="K29" s="163">
        <v>1550</v>
      </c>
      <c r="L29" s="163">
        <v>384</v>
      </c>
      <c r="M29" s="163">
        <v>147</v>
      </c>
      <c r="N29" s="97"/>
      <c r="O29" s="94"/>
      <c r="P29" s="211">
        <v>1296</v>
      </c>
      <c r="Q29" s="163">
        <v>46</v>
      </c>
      <c r="R29" s="96"/>
      <c r="S29" s="163"/>
      <c r="T29" s="95"/>
    </row>
    <row r="30" spans="1:20" ht="15" customHeight="1">
      <c r="A30" s="91">
        <v>28636</v>
      </c>
      <c r="B30" s="92">
        <v>0.63</v>
      </c>
      <c r="C30" s="92"/>
      <c r="D30" s="163">
        <v>11050</v>
      </c>
      <c r="E30" s="163"/>
      <c r="F30" s="93"/>
      <c r="G30" s="163">
        <v>3680</v>
      </c>
      <c r="H30" s="163">
        <v>1537</v>
      </c>
      <c r="I30" s="163">
        <v>0</v>
      </c>
      <c r="J30" s="163">
        <v>104</v>
      </c>
      <c r="K30" s="163">
        <v>1640</v>
      </c>
      <c r="L30" s="163">
        <v>388</v>
      </c>
      <c r="M30" s="163">
        <v>162</v>
      </c>
      <c r="N30" s="97"/>
      <c r="O30" s="94"/>
      <c r="P30" s="211">
        <v>1912</v>
      </c>
      <c r="Q30" s="163">
        <v>49</v>
      </c>
      <c r="R30" s="96"/>
      <c r="S30" s="163"/>
      <c r="T30" s="95"/>
    </row>
    <row r="31" spans="1:20" ht="15" customHeight="1">
      <c r="A31" s="91">
        <v>28647</v>
      </c>
      <c r="B31" s="92">
        <v>0.58</v>
      </c>
      <c r="C31" s="92"/>
      <c r="D31" s="163">
        <v>11319</v>
      </c>
      <c r="E31" s="163"/>
      <c r="F31" s="93"/>
      <c r="G31" s="163">
        <v>4200</v>
      </c>
      <c r="H31" s="163">
        <v>2179</v>
      </c>
      <c r="I31" s="163">
        <v>0</v>
      </c>
      <c r="J31" s="163">
        <v>120</v>
      </c>
      <c r="K31" s="163">
        <v>1810</v>
      </c>
      <c r="L31" s="163">
        <v>424</v>
      </c>
      <c r="M31" s="163">
        <v>182</v>
      </c>
      <c r="N31" s="97"/>
      <c r="O31" s="94"/>
      <c r="P31" s="211">
        <v>1728</v>
      </c>
      <c r="Q31" s="163">
        <v>53</v>
      </c>
      <c r="R31" s="96"/>
      <c r="S31" s="163"/>
      <c r="T31" s="95"/>
    </row>
    <row r="32" spans="1:20" ht="15" customHeight="1">
      <c r="A32" s="91">
        <v>28654</v>
      </c>
      <c r="B32" s="92">
        <v>0.57</v>
      </c>
      <c r="C32" s="92"/>
      <c r="D32" s="163">
        <v>11701</v>
      </c>
      <c r="E32" s="163"/>
      <c r="F32" s="93"/>
      <c r="G32" s="163">
        <v>4600</v>
      </c>
      <c r="H32" s="163">
        <v>2312</v>
      </c>
      <c r="I32" s="163">
        <v>0</v>
      </c>
      <c r="J32" s="163">
        <v>124</v>
      </c>
      <c r="K32" s="163">
        <v>2030</v>
      </c>
      <c r="L32" s="163">
        <v>432</v>
      </c>
      <c r="M32" s="163">
        <v>230</v>
      </c>
      <c r="N32" s="97"/>
      <c r="O32" s="94"/>
      <c r="P32" s="211">
        <v>1152</v>
      </c>
      <c r="Q32" s="163">
        <v>51</v>
      </c>
      <c r="R32" s="96"/>
      <c r="S32" s="163"/>
      <c r="T32" s="95"/>
    </row>
    <row r="33" spans="1:20" ht="15" customHeight="1">
      <c r="A33" s="91">
        <v>28661</v>
      </c>
      <c r="B33" s="92">
        <v>0.52</v>
      </c>
      <c r="C33" s="92"/>
      <c r="D33" s="163">
        <v>14978</v>
      </c>
      <c r="E33" s="163"/>
      <c r="F33" s="93"/>
      <c r="G33" s="163">
        <v>5560</v>
      </c>
      <c r="H33" s="163">
        <v>2772</v>
      </c>
      <c r="I33" s="163">
        <v>0</v>
      </c>
      <c r="J33" s="163">
        <v>132</v>
      </c>
      <c r="K33" s="163">
        <v>2190</v>
      </c>
      <c r="L33" s="163">
        <v>512</v>
      </c>
      <c r="M33" s="163">
        <v>221</v>
      </c>
      <c r="N33" s="97"/>
      <c r="O33" s="94"/>
      <c r="P33" s="211">
        <v>1536</v>
      </c>
      <c r="Q33" s="163">
        <v>58</v>
      </c>
      <c r="R33" s="96"/>
      <c r="S33" s="163"/>
      <c r="T33" s="95"/>
    </row>
    <row r="34" spans="1:20" ht="15" customHeight="1">
      <c r="A34" s="91">
        <v>28668</v>
      </c>
      <c r="B34" s="92">
        <v>0.49</v>
      </c>
      <c r="C34" s="92"/>
      <c r="D34" s="163">
        <v>14998</v>
      </c>
      <c r="E34" s="163"/>
      <c r="F34" s="93"/>
      <c r="G34" s="163">
        <v>6180</v>
      </c>
      <c r="H34" s="163">
        <v>2612</v>
      </c>
      <c r="I34" s="163">
        <v>0</v>
      </c>
      <c r="J34" s="163">
        <v>156</v>
      </c>
      <c r="K34" s="163">
        <v>2390</v>
      </c>
      <c r="L34" s="163">
        <v>508</v>
      </c>
      <c r="M34" s="163">
        <v>272</v>
      </c>
      <c r="N34" s="97"/>
      <c r="O34" s="94"/>
      <c r="P34" s="211"/>
      <c r="Q34" s="163"/>
      <c r="R34" s="96"/>
      <c r="S34" s="163"/>
      <c r="T34" s="95"/>
    </row>
    <row r="35" spans="1:20" ht="15" customHeight="1">
      <c r="A35" s="91">
        <v>28682</v>
      </c>
      <c r="B35" s="92">
        <v>0.5</v>
      </c>
      <c r="C35" s="92"/>
      <c r="D35" s="163">
        <v>16574</v>
      </c>
      <c r="E35" s="163"/>
      <c r="F35" s="93"/>
      <c r="G35" s="163">
        <v>7200</v>
      </c>
      <c r="H35" s="163">
        <v>3094</v>
      </c>
      <c r="I35" s="163">
        <v>0</v>
      </c>
      <c r="J35" s="163">
        <v>132</v>
      </c>
      <c r="K35" s="163">
        <v>2820</v>
      </c>
      <c r="L35" s="163">
        <v>536</v>
      </c>
      <c r="M35" s="163">
        <v>359</v>
      </c>
      <c r="N35" s="97"/>
      <c r="O35" s="94"/>
      <c r="P35" s="211">
        <v>3024</v>
      </c>
      <c r="Q35" s="163">
        <v>72</v>
      </c>
      <c r="R35" s="96"/>
      <c r="S35" s="163"/>
      <c r="T35" s="95"/>
    </row>
    <row r="36" spans="1:20" ht="15" customHeight="1">
      <c r="A36" s="91">
        <v>28701</v>
      </c>
      <c r="B36" s="92">
        <v>1.18</v>
      </c>
      <c r="C36" s="92"/>
      <c r="D36" s="163">
        <v>8110</v>
      </c>
      <c r="E36" s="163"/>
      <c r="F36" s="93"/>
      <c r="G36" s="163"/>
      <c r="H36" s="163"/>
      <c r="I36" s="163"/>
      <c r="J36" s="163"/>
      <c r="K36" s="163"/>
      <c r="L36" s="163"/>
      <c r="M36" s="163"/>
      <c r="N36" s="97"/>
      <c r="O36" s="94"/>
      <c r="P36" s="211"/>
      <c r="Q36" s="163"/>
      <c r="R36" s="96"/>
      <c r="S36" s="163"/>
      <c r="T36" s="95"/>
    </row>
    <row r="37" spans="1:20" ht="15" customHeight="1">
      <c r="A37" s="91">
        <v>28711</v>
      </c>
      <c r="B37" s="92">
        <v>1.09</v>
      </c>
      <c r="C37" s="92"/>
      <c r="D37" s="163">
        <v>3963</v>
      </c>
      <c r="E37" s="163"/>
      <c r="F37" s="93"/>
      <c r="G37" s="163"/>
      <c r="H37" s="163"/>
      <c r="I37" s="163"/>
      <c r="J37" s="163"/>
      <c r="K37" s="163"/>
      <c r="L37" s="163"/>
      <c r="M37" s="163"/>
      <c r="N37" s="97"/>
      <c r="O37" s="94"/>
      <c r="P37" s="211"/>
      <c r="Q37" s="163"/>
      <c r="R37" s="96"/>
      <c r="S37" s="163"/>
      <c r="T37" s="95"/>
    </row>
    <row r="38" spans="1:20" ht="15" customHeight="1">
      <c r="A38" s="91">
        <v>28726</v>
      </c>
      <c r="B38" s="92">
        <v>0.82</v>
      </c>
      <c r="C38" s="92"/>
      <c r="D38" s="163">
        <v>3445</v>
      </c>
      <c r="E38" s="163"/>
      <c r="F38" s="93"/>
      <c r="G38" s="163"/>
      <c r="H38" s="163"/>
      <c r="I38" s="163"/>
      <c r="J38" s="163"/>
      <c r="K38" s="163"/>
      <c r="L38" s="163"/>
      <c r="M38" s="163"/>
      <c r="N38" s="97"/>
      <c r="O38" s="94"/>
      <c r="P38" s="211"/>
      <c r="Q38" s="163"/>
      <c r="R38" s="96"/>
      <c r="S38" s="163"/>
      <c r="T38" s="95"/>
    </row>
    <row r="39" spans="1:20" ht="15" customHeight="1">
      <c r="A39" s="91">
        <v>28735</v>
      </c>
      <c r="B39" s="92">
        <v>0.78</v>
      </c>
      <c r="C39" s="92"/>
      <c r="D39" s="163">
        <v>5064</v>
      </c>
      <c r="E39" s="163"/>
      <c r="F39" s="93"/>
      <c r="G39" s="163"/>
      <c r="H39" s="163"/>
      <c r="I39" s="163"/>
      <c r="J39" s="163"/>
      <c r="K39" s="163"/>
      <c r="L39" s="163"/>
      <c r="M39" s="163"/>
      <c r="N39" s="97"/>
      <c r="O39" s="94"/>
      <c r="P39" s="211"/>
      <c r="Q39" s="163"/>
      <c r="R39" s="96"/>
      <c r="S39" s="163"/>
      <c r="T39" s="95"/>
    </row>
    <row r="40" spans="1:20" ht="15" customHeight="1">
      <c r="A40" s="91">
        <v>28754</v>
      </c>
      <c r="B40" s="92">
        <v>1.07</v>
      </c>
      <c r="C40" s="92"/>
      <c r="D40" s="163">
        <v>4945</v>
      </c>
      <c r="E40" s="163"/>
      <c r="F40" s="93"/>
      <c r="G40" s="163"/>
      <c r="H40" s="163"/>
      <c r="I40" s="163"/>
      <c r="J40" s="163"/>
      <c r="K40" s="163"/>
      <c r="L40" s="163"/>
      <c r="M40" s="163"/>
      <c r="N40" s="97"/>
      <c r="O40" s="94"/>
      <c r="P40" s="211"/>
      <c r="Q40" s="163"/>
      <c r="R40" s="96"/>
      <c r="S40" s="163"/>
      <c r="T40" s="95"/>
    </row>
    <row r="41" spans="1:20" ht="15" customHeight="1">
      <c r="A41" s="91">
        <v>28773</v>
      </c>
      <c r="B41" s="92">
        <v>0.4</v>
      </c>
      <c r="C41" s="92"/>
      <c r="D41" s="163">
        <v>3750</v>
      </c>
      <c r="E41" s="163"/>
      <c r="F41" s="93"/>
      <c r="G41" s="163"/>
      <c r="H41" s="163"/>
      <c r="I41" s="163"/>
      <c r="J41" s="163"/>
      <c r="K41" s="163"/>
      <c r="L41" s="163"/>
      <c r="M41" s="163"/>
      <c r="N41" s="97"/>
      <c r="O41" s="94"/>
      <c r="P41" s="211"/>
      <c r="Q41" s="163"/>
      <c r="R41" s="96"/>
      <c r="S41" s="163"/>
      <c r="T41" s="95"/>
    </row>
    <row r="42" spans="1:20" ht="15" customHeight="1">
      <c r="A42" s="91">
        <v>28825</v>
      </c>
      <c r="B42" s="92">
        <v>0.7</v>
      </c>
      <c r="C42" s="92"/>
      <c r="D42" s="163">
        <v>15466</v>
      </c>
      <c r="E42" s="163"/>
      <c r="F42" s="93"/>
      <c r="G42" s="163"/>
      <c r="H42" s="163"/>
      <c r="I42" s="163"/>
      <c r="J42" s="163"/>
      <c r="K42" s="163"/>
      <c r="L42" s="163"/>
      <c r="M42" s="163"/>
      <c r="N42" s="97"/>
      <c r="O42" s="94"/>
      <c r="P42" s="211"/>
      <c r="Q42" s="163"/>
      <c r="R42" s="96"/>
      <c r="S42" s="163"/>
      <c r="T42" s="95"/>
    </row>
    <row r="43" spans="1:20" ht="15" customHeight="1">
      <c r="A43" s="91">
        <v>28839</v>
      </c>
      <c r="B43" s="92">
        <v>1.02</v>
      </c>
      <c r="C43" s="92"/>
      <c r="D43" s="163">
        <v>26446</v>
      </c>
      <c r="E43" s="163"/>
      <c r="F43" s="93"/>
      <c r="G43" s="163"/>
      <c r="H43" s="163"/>
      <c r="I43" s="163"/>
      <c r="J43" s="163"/>
      <c r="K43" s="163"/>
      <c r="L43" s="163"/>
      <c r="M43" s="163"/>
      <c r="N43" s="97"/>
      <c r="O43" s="94"/>
      <c r="P43" s="211"/>
      <c r="Q43" s="163"/>
      <c r="R43" s="96"/>
      <c r="S43" s="163"/>
      <c r="T43" s="95"/>
    </row>
    <row r="44" spans="1:20" ht="15" customHeight="1">
      <c r="A44" s="91">
        <v>28844</v>
      </c>
      <c r="B44" s="92">
        <v>1.2</v>
      </c>
      <c r="C44" s="92"/>
      <c r="D44" s="163">
        <v>9458</v>
      </c>
      <c r="E44" s="163"/>
      <c r="F44" s="93"/>
      <c r="G44" s="163"/>
      <c r="H44" s="163"/>
      <c r="I44" s="163"/>
      <c r="J44" s="163"/>
      <c r="K44" s="163"/>
      <c r="L44" s="163"/>
      <c r="M44" s="163"/>
      <c r="N44" s="97"/>
      <c r="O44" s="94"/>
      <c r="P44" s="211"/>
      <c r="Q44" s="163"/>
      <c r="R44" s="96"/>
      <c r="S44" s="163"/>
      <c r="T44" s="95"/>
    </row>
    <row r="45" spans="1:20" ht="15" customHeight="1">
      <c r="A45" s="91">
        <v>28850</v>
      </c>
      <c r="B45" s="92">
        <v>1.43</v>
      </c>
      <c r="C45" s="92"/>
      <c r="D45" s="163">
        <v>9444</v>
      </c>
      <c r="E45" s="163"/>
      <c r="F45" s="93"/>
      <c r="G45" s="163"/>
      <c r="H45" s="163"/>
      <c r="I45" s="163"/>
      <c r="J45" s="163"/>
      <c r="K45" s="163"/>
      <c r="L45" s="163"/>
      <c r="M45" s="163"/>
      <c r="N45" s="97"/>
      <c r="O45" s="94"/>
      <c r="P45" s="211"/>
      <c r="Q45" s="163"/>
      <c r="R45" s="96"/>
      <c r="S45" s="163"/>
      <c r="T45" s="95"/>
    </row>
    <row r="46" spans="1:20" ht="15" customHeight="1">
      <c r="A46" s="91">
        <v>28861</v>
      </c>
      <c r="B46" s="92">
        <v>1.52</v>
      </c>
      <c r="C46" s="92"/>
      <c r="D46" s="163">
        <v>4668</v>
      </c>
      <c r="E46" s="163"/>
      <c r="F46" s="93"/>
      <c r="G46" s="163"/>
      <c r="H46" s="163"/>
      <c r="I46" s="163"/>
      <c r="J46" s="163"/>
      <c r="K46" s="163"/>
      <c r="L46" s="163"/>
      <c r="M46" s="163"/>
      <c r="N46" s="97"/>
      <c r="O46" s="94"/>
      <c r="P46" s="211"/>
      <c r="Q46" s="163"/>
      <c r="R46" s="96"/>
      <c r="S46" s="163"/>
      <c r="T46" s="95"/>
    </row>
    <row r="47" spans="1:20" ht="15" customHeight="1">
      <c r="A47" s="91">
        <v>28937</v>
      </c>
      <c r="B47" s="92">
        <v>2.2</v>
      </c>
      <c r="C47" s="92">
        <v>32.846</v>
      </c>
      <c r="D47" s="163">
        <v>1732</v>
      </c>
      <c r="E47" s="163"/>
      <c r="F47" s="93">
        <v>7.7</v>
      </c>
      <c r="G47" s="163">
        <v>297</v>
      </c>
      <c r="H47" s="163">
        <v>659</v>
      </c>
      <c r="I47" s="163"/>
      <c r="J47" s="163">
        <v>136</v>
      </c>
      <c r="K47" s="163">
        <v>704</v>
      </c>
      <c r="L47" s="163">
        <v>221</v>
      </c>
      <c r="M47" s="163">
        <v>37</v>
      </c>
      <c r="N47" s="97">
        <v>1.2</v>
      </c>
      <c r="O47" s="96" t="s">
        <v>25</v>
      </c>
      <c r="P47" s="211">
        <v>267</v>
      </c>
      <c r="Q47" s="163">
        <v>18</v>
      </c>
      <c r="R47" s="96"/>
      <c r="S47" s="163"/>
      <c r="T47" s="95"/>
    </row>
    <row r="48" spans="1:20" ht="15" customHeight="1">
      <c r="A48" s="91">
        <v>29095</v>
      </c>
      <c r="B48" s="92">
        <v>2.8</v>
      </c>
      <c r="C48" s="92"/>
      <c r="D48" s="163">
        <v>1995</v>
      </c>
      <c r="E48" s="163">
        <v>2320</v>
      </c>
      <c r="F48" s="93">
        <v>7.5</v>
      </c>
      <c r="G48" s="163">
        <v>480</v>
      </c>
      <c r="H48" s="163">
        <v>566</v>
      </c>
      <c r="I48" s="163"/>
      <c r="J48" s="163">
        <v>120</v>
      </c>
      <c r="K48" s="163">
        <v>660</v>
      </c>
      <c r="L48" s="163">
        <v>187</v>
      </c>
      <c r="M48" s="163">
        <v>47</v>
      </c>
      <c r="N48" s="97"/>
      <c r="O48" s="96"/>
      <c r="P48" s="211">
        <v>386</v>
      </c>
      <c r="Q48" s="163">
        <v>14</v>
      </c>
      <c r="R48" s="96"/>
      <c r="S48" s="163"/>
      <c r="T48" s="95"/>
    </row>
    <row r="49" spans="1:20" ht="15" customHeight="1">
      <c r="A49" s="91">
        <v>29547</v>
      </c>
      <c r="B49" s="92">
        <v>0.6</v>
      </c>
      <c r="C49" s="92"/>
      <c r="D49" s="163">
        <v>27416</v>
      </c>
      <c r="E49" s="163">
        <v>31879</v>
      </c>
      <c r="F49" s="93">
        <v>9</v>
      </c>
      <c r="G49" s="163"/>
      <c r="H49" s="163">
        <v>4852</v>
      </c>
      <c r="I49" s="163"/>
      <c r="J49" s="163">
        <v>106</v>
      </c>
      <c r="K49" s="163">
        <v>4300</v>
      </c>
      <c r="L49" s="163">
        <v>840</v>
      </c>
      <c r="M49" s="163">
        <v>534</v>
      </c>
      <c r="N49" s="97">
        <v>1.4</v>
      </c>
      <c r="O49" s="96" t="s">
        <v>25</v>
      </c>
      <c r="P49" s="211"/>
      <c r="Q49" s="163"/>
      <c r="R49" s="96"/>
      <c r="S49" s="163"/>
      <c r="T49" s="95"/>
    </row>
    <row r="50" spans="1:20" ht="15" customHeight="1">
      <c r="A50" s="91">
        <v>29605</v>
      </c>
      <c r="B50" s="92">
        <v>0.12</v>
      </c>
      <c r="C50" s="92"/>
      <c r="D50" s="163">
        <v>31020</v>
      </c>
      <c r="E50" s="163">
        <v>36069</v>
      </c>
      <c r="F50" s="93"/>
      <c r="G50" s="163">
        <v>14680</v>
      </c>
      <c r="H50" s="163">
        <v>4862</v>
      </c>
      <c r="I50" s="163"/>
      <c r="J50" s="163">
        <v>136</v>
      </c>
      <c r="K50" s="163">
        <v>6390</v>
      </c>
      <c r="L50" s="163">
        <v>1184</v>
      </c>
      <c r="M50" s="163">
        <v>833</v>
      </c>
      <c r="N50" s="97">
        <v>1.8</v>
      </c>
      <c r="O50" s="96"/>
      <c r="P50" s="211"/>
      <c r="Q50" s="163"/>
      <c r="R50" s="96"/>
      <c r="S50" s="163"/>
      <c r="T50" s="95"/>
    </row>
    <row r="51" spans="1:20" ht="15" customHeight="1">
      <c r="A51" s="91">
        <v>29671</v>
      </c>
      <c r="B51" s="92">
        <v>0.13</v>
      </c>
      <c r="C51" s="92"/>
      <c r="D51" s="163">
        <v>6364</v>
      </c>
      <c r="E51" s="163">
        <v>7400</v>
      </c>
      <c r="F51" s="93">
        <v>8.2</v>
      </c>
      <c r="G51" s="163">
        <v>2220</v>
      </c>
      <c r="H51" s="163">
        <v>1622</v>
      </c>
      <c r="I51" s="163"/>
      <c r="J51" s="163">
        <v>56</v>
      </c>
      <c r="K51" s="163">
        <v>1490</v>
      </c>
      <c r="L51" s="163">
        <v>392</v>
      </c>
      <c r="M51" s="163">
        <v>124</v>
      </c>
      <c r="N51" s="97">
        <v>0.18</v>
      </c>
      <c r="O51" s="96" t="s">
        <v>25</v>
      </c>
      <c r="P51" s="211"/>
      <c r="Q51" s="163"/>
      <c r="R51" s="96"/>
      <c r="S51" s="163"/>
      <c r="T51" s="95"/>
    </row>
    <row r="52" spans="1:20" ht="15" customHeight="1">
      <c r="A52" s="91">
        <v>29678</v>
      </c>
      <c r="B52" s="92">
        <v>0.38</v>
      </c>
      <c r="C52" s="92"/>
      <c r="D52" s="163">
        <v>6730</v>
      </c>
      <c r="E52" s="163">
        <v>7825</v>
      </c>
      <c r="F52" s="93">
        <v>7</v>
      </c>
      <c r="G52" s="163">
        <v>2460</v>
      </c>
      <c r="H52" s="163">
        <v>1797</v>
      </c>
      <c r="I52" s="163"/>
      <c r="J52" s="163">
        <v>52</v>
      </c>
      <c r="K52" s="163">
        <v>1440</v>
      </c>
      <c r="L52" s="163">
        <v>368</v>
      </c>
      <c r="M52" s="163">
        <v>126</v>
      </c>
      <c r="N52" s="97">
        <v>1.4</v>
      </c>
      <c r="O52" s="96" t="s">
        <v>25</v>
      </c>
      <c r="P52" s="211"/>
      <c r="Q52" s="163"/>
      <c r="R52" s="96"/>
      <c r="S52" s="163"/>
      <c r="T52" s="95"/>
    </row>
    <row r="53" spans="1:20" ht="15" customHeight="1">
      <c r="A53" s="91">
        <v>29685</v>
      </c>
      <c r="B53" s="92">
        <v>0.33</v>
      </c>
      <c r="C53" s="92"/>
      <c r="D53" s="163">
        <v>8080</v>
      </c>
      <c r="E53" s="163">
        <v>9395</v>
      </c>
      <c r="F53" s="93">
        <v>7.2</v>
      </c>
      <c r="G53" s="163">
        <v>3040</v>
      </c>
      <c r="H53" s="163">
        <v>2012</v>
      </c>
      <c r="I53" s="163"/>
      <c r="J53" s="163">
        <v>80</v>
      </c>
      <c r="K53" s="163">
        <v>1610</v>
      </c>
      <c r="L53" s="163">
        <v>384</v>
      </c>
      <c r="M53" s="163">
        <v>158</v>
      </c>
      <c r="N53" s="97">
        <v>1</v>
      </c>
      <c r="O53" s="96" t="s">
        <v>25</v>
      </c>
      <c r="P53" s="211"/>
      <c r="Q53" s="163"/>
      <c r="R53" s="96"/>
      <c r="S53" s="163"/>
      <c r="T53" s="95"/>
    </row>
    <row r="54" spans="1:20" ht="15" customHeight="1">
      <c r="A54" s="91">
        <v>29692</v>
      </c>
      <c r="B54" s="92">
        <v>0.62</v>
      </c>
      <c r="C54" s="92"/>
      <c r="D54" s="163">
        <v>12910</v>
      </c>
      <c r="E54" s="163">
        <v>15011</v>
      </c>
      <c r="F54" s="93">
        <v>7</v>
      </c>
      <c r="G54" s="163">
        <v>4220</v>
      </c>
      <c r="H54" s="163">
        <v>4061</v>
      </c>
      <c r="I54" s="163"/>
      <c r="J54" s="163">
        <v>24</v>
      </c>
      <c r="K54" s="163">
        <v>1850</v>
      </c>
      <c r="L54" s="163">
        <v>420</v>
      </c>
      <c r="M54" s="163">
        <v>194</v>
      </c>
      <c r="N54" s="97">
        <v>1</v>
      </c>
      <c r="O54" s="96" t="s">
        <v>25</v>
      </c>
      <c r="P54" s="211"/>
      <c r="Q54" s="163"/>
      <c r="R54" s="96"/>
      <c r="S54" s="163"/>
      <c r="T54" s="95"/>
    </row>
    <row r="55" spans="1:20" ht="15" customHeight="1">
      <c r="A55" s="91">
        <v>29770</v>
      </c>
      <c r="B55" s="92">
        <v>0.8</v>
      </c>
      <c r="C55" s="92"/>
      <c r="D55" s="163">
        <v>5650</v>
      </c>
      <c r="E55" s="163">
        <v>6569</v>
      </c>
      <c r="F55" s="93">
        <v>7.7</v>
      </c>
      <c r="G55" s="163">
        <v>2020</v>
      </c>
      <c r="H55" s="163">
        <v>1494</v>
      </c>
      <c r="I55" s="163"/>
      <c r="J55" s="163">
        <v>136</v>
      </c>
      <c r="K55" s="163">
        <v>1160</v>
      </c>
      <c r="L55" s="163">
        <v>260</v>
      </c>
      <c r="M55" s="163">
        <v>124</v>
      </c>
      <c r="N55" s="97">
        <v>0.6</v>
      </c>
      <c r="O55" s="96" t="s">
        <v>25</v>
      </c>
      <c r="P55" s="211"/>
      <c r="Q55" s="163"/>
      <c r="R55" s="96"/>
      <c r="S55" s="163"/>
      <c r="T55" s="95"/>
    </row>
    <row r="56" spans="1:20" ht="15" customHeight="1">
      <c r="A56" s="91">
        <v>29775</v>
      </c>
      <c r="B56" s="92">
        <v>0.87</v>
      </c>
      <c r="C56" s="92">
        <v>13.39</v>
      </c>
      <c r="D56" s="163"/>
      <c r="E56" s="163"/>
      <c r="F56" s="93"/>
      <c r="G56" s="163"/>
      <c r="H56" s="163"/>
      <c r="I56" s="163"/>
      <c r="J56" s="163"/>
      <c r="K56" s="163"/>
      <c r="L56" s="163"/>
      <c r="M56" s="163"/>
      <c r="N56" s="97"/>
      <c r="O56" s="96"/>
      <c r="P56" s="211"/>
      <c r="Q56" s="163"/>
      <c r="R56" s="96"/>
      <c r="S56" s="163"/>
      <c r="T56" s="95"/>
    </row>
    <row r="57" spans="1:20" ht="15" customHeight="1">
      <c r="A57" s="91">
        <v>29779</v>
      </c>
      <c r="B57" s="92">
        <v>0.95</v>
      </c>
      <c r="C57" s="92"/>
      <c r="D57" s="163">
        <v>3956</v>
      </c>
      <c r="E57" s="163">
        <v>4600</v>
      </c>
      <c r="F57" s="93">
        <v>8.2</v>
      </c>
      <c r="G57" s="163">
        <v>1268</v>
      </c>
      <c r="H57" s="163">
        <v>1008</v>
      </c>
      <c r="I57" s="163"/>
      <c r="J57" s="163">
        <v>132</v>
      </c>
      <c r="K57" s="163">
        <v>884</v>
      </c>
      <c r="L57" s="163">
        <v>160</v>
      </c>
      <c r="M57" s="163">
        <v>117</v>
      </c>
      <c r="N57" s="97">
        <v>1</v>
      </c>
      <c r="O57" s="96" t="s">
        <v>25</v>
      </c>
      <c r="P57" s="211"/>
      <c r="Q57" s="163"/>
      <c r="R57" s="96"/>
      <c r="S57" s="163"/>
      <c r="T57" s="95"/>
    </row>
    <row r="58" spans="1:20" ht="15" customHeight="1">
      <c r="A58" s="91">
        <v>29784</v>
      </c>
      <c r="B58" s="92">
        <v>1.01</v>
      </c>
      <c r="C58" s="92"/>
      <c r="D58" s="163">
        <v>3153</v>
      </c>
      <c r="E58" s="163">
        <v>3666</v>
      </c>
      <c r="F58" s="93">
        <v>7.8</v>
      </c>
      <c r="G58" s="163">
        <v>950</v>
      </c>
      <c r="H58" s="163">
        <v>965</v>
      </c>
      <c r="I58" s="163"/>
      <c r="J58" s="163">
        <v>132</v>
      </c>
      <c r="K58" s="163">
        <v>628</v>
      </c>
      <c r="L58" s="163">
        <v>155</v>
      </c>
      <c r="M58" s="163">
        <v>58</v>
      </c>
      <c r="N58" s="97">
        <v>0.6</v>
      </c>
      <c r="O58" s="96" t="s">
        <v>25</v>
      </c>
      <c r="P58" s="211"/>
      <c r="Q58" s="163"/>
      <c r="R58" s="96"/>
      <c r="S58" s="163"/>
      <c r="T58" s="95"/>
    </row>
    <row r="59" spans="1:20" ht="15" customHeight="1">
      <c r="A59" s="91">
        <v>29790</v>
      </c>
      <c r="B59" s="92">
        <v>1.01</v>
      </c>
      <c r="C59" s="92">
        <v>13.44</v>
      </c>
      <c r="D59" s="163">
        <v>2996</v>
      </c>
      <c r="E59" s="163">
        <v>3483</v>
      </c>
      <c r="F59" s="93">
        <v>7.5</v>
      </c>
      <c r="G59" s="163">
        <v>860</v>
      </c>
      <c r="H59" s="163">
        <v>965</v>
      </c>
      <c r="I59" s="163"/>
      <c r="J59" s="163">
        <v>132</v>
      </c>
      <c r="K59" s="163">
        <v>576</v>
      </c>
      <c r="L59" s="163">
        <v>190</v>
      </c>
      <c r="M59" s="163">
        <v>24</v>
      </c>
      <c r="N59" s="97">
        <v>0.8</v>
      </c>
      <c r="O59" s="96" t="s">
        <v>25</v>
      </c>
      <c r="P59" s="211"/>
      <c r="Q59" s="163"/>
      <c r="R59" s="96"/>
      <c r="S59" s="163"/>
      <c r="T59" s="95"/>
    </row>
    <row r="60" spans="1:20" ht="15" customHeight="1">
      <c r="A60" s="91">
        <v>29805</v>
      </c>
      <c r="B60" s="92">
        <v>1</v>
      </c>
      <c r="C60" s="92"/>
      <c r="D60" s="163">
        <v>3010</v>
      </c>
      <c r="E60" s="163">
        <v>3500</v>
      </c>
      <c r="F60" s="93">
        <v>7.9</v>
      </c>
      <c r="G60" s="163">
        <v>932</v>
      </c>
      <c r="H60" s="163">
        <v>916</v>
      </c>
      <c r="I60" s="163"/>
      <c r="J60" s="163">
        <v>116</v>
      </c>
      <c r="K60" s="163">
        <v>764</v>
      </c>
      <c r="L60" s="163">
        <v>130</v>
      </c>
      <c r="M60" s="163">
        <v>106</v>
      </c>
      <c r="N60" s="97">
        <v>1</v>
      </c>
      <c r="O60" s="96" t="s">
        <v>25</v>
      </c>
      <c r="P60" s="211"/>
      <c r="Q60" s="163"/>
      <c r="R60" s="96"/>
      <c r="S60" s="163"/>
      <c r="T60" s="95"/>
    </row>
    <row r="61" spans="1:20" ht="15" customHeight="1">
      <c r="A61" s="91">
        <v>29825</v>
      </c>
      <c r="B61" s="92">
        <v>1</v>
      </c>
      <c r="C61" s="92"/>
      <c r="D61" s="163">
        <v>3053</v>
      </c>
      <c r="E61" s="163">
        <v>3550</v>
      </c>
      <c r="F61" s="93">
        <v>7.9</v>
      </c>
      <c r="G61" s="163">
        <v>872</v>
      </c>
      <c r="H61" s="163">
        <v>1095</v>
      </c>
      <c r="I61" s="163"/>
      <c r="J61" s="163">
        <v>132</v>
      </c>
      <c r="K61" s="163">
        <v>684</v>
      </c>
      <c r="L61" s="163">
        <v>125</v>
      </c>
      <c r="M61" s="163">
        <v>90</v>
      </c>
      <c r="N61" s="97"/>
      <c r="O61" s="96"/>
      <c r="P61" s="211">
        <v>662</v>
      </c>
      <c r="Q61" s="163">
        <v>21</v>
      </c>
      <c r="R61" s="96"/>
      <c r="S61" s="163"/>
      <c r="T61" s="95"/>
    </row>
    <row r="62" spans="1:20" ht="15" customHeight="1">
      <c r="A62" s="91">
        <v>29826</v>
      </c>
      <c r="B62" s="92">
        <v>1</v>
      </c>
      <c r="C62" s="92"/>
      <c r="D62" s="163">
        <v>2924</v>
      </c>
      <c r="E62" s="163">
        <v>3400</v>
      </c>
      <c r="F62" s="93">
        <v>8.2</v>
      </c>
      <c r="G62" s="163">
        <v>892</v>
      </c>
      <c r="H62" s="163">
        <v>893</v>
      </c>
      <c r="I62" s="163"/>
      <c r="J62" s="163">
        <v>116</v>
      </c>
      <c r="K62" s="163">
        <v>704</v>
      </c>
      <c r="L62" s="163">
        <v>130</v>
      </c>
      <c r="M62" s="163">
        <v>92</v>
      </c>
      <c r="N62" s="97">
        <v>1</v>
      </c>
      <c r="O62" s="96" t="s">
        <v>25</v>
      </c>
      <c r="P62" s="211"/>
      <c r="Q62" s="163"/>
      <c r="R62" s="96"/>
      <c r="S62" s="163"/>
      <c r="T62" s="95"/>
    </row>
    <row r="63" spans="1:20" ht="15" customHeight="1">
      <c r="A63" s="91">
        <v>29840</v>
      </c>
      <c r="B63" s="92">
        <v>0.85</v>
      </c>
      <c r="C63" s="92">
        <v>12.22</v>
      </c>
      <c r="D63" s="163"/>
      <c r="E63" s="163"/>
      <c r="F63" s="93"/>
      <c r="G63" s="163"/>
      <c r="H63" s="163"/>
      <c r="I63" s="163"/>
      <c r="J63" s="163"/>
      <c r="K63" s="163"/>
      <c r="L63" s="163"/>
      <c r="M63" s="163"/>
      <c r="N63" s="97"/>
      <c r="O63" s="96"/>
      <c r="P63" s="211"/>
      <c r="Q63" s="163"/>
      <c r="R63" s="96"/>
      <c r="S63" s="163"/>
      <c r="T63" s="95"/>
    </row>
    <row r="64" spans="1:20" ht="15" customHeight="1">
      <c r="A64" s="91">
        <v>29883</v>
      </c>
      <c r="B64" s="92">
        <v>0.4</v>
      </c>
      <c r="C64" s="92"/>
      <c r="D64" s="163">
        <v>11234</v>
      </c>
      <c r="E64" s="163">
        <v>13062</v>
      </c>
      <c r="F64" s="93">
        <v>8.2</v>
      </c>
      <c r="G64" s="163">
        <v>4660</v>
      </c>
      <c r="H64" s="163">
        <v>2364</v>
      </c>
      <c r="I64" s="163"/>
      <c r="J64" s="163">
        <v>84</v>
      </c>
      <c r="K64" s="163">
        <v>2040</v>
      </c>
      <c r="L64" s="163">
        <v>392</v>
      </c>
      <c r="M64" s="163"/>
      <c r="N64" s="97">
        <v>1</v>
      </c>
      <c r="O64" s="96" t="s">
        <v>25</v>
      </c>
      <c r="P64" s="211"/>
      <c r="Q64" s="163"/>
      <c r="R64" s="96"/>
      <c r="S64" s="163"/>
      <c r="T64" s="95"/>
    </row>
    <row r="65" spans="1:20" ht="15" customHeight="1">
      <c r="A65" s="91">
        <v>29886</v>
      </c>
      <c r="B65" s="92">
        <v>0.4</v>
      </c>
      <c r="C65" s="92"/>
      <c r="D65" s="163">
        <v>11492</v>
      </c>
      <c r="E65" s="163">
        <v>13362</v>
      </c>
      <c r="F65" s="93">
        <v>7.8</v>
      </c>
      <c r="G65" s="163">
        <v>4840</v>
      </c>
      <c r="H65" s="163">
        <v>2401</v>
      </c>
      <c r="I65" s="163"/>
      <c r="J65" s="163">
        <v>100</v>
      </c>
      <c r="K65" s="163">
        <v>2100</v>
      </c>
      <c r="L65" s="163">
        <v>388</v>
      </c>
      <c r="M65" s="163"/>
      <c r="N65" s="97">
        <v>1</v>
      </c>
      <c r="O65" s="96" t="s">
        <v>25</v>
      </c>
      <c r="P65" s="211"/>
      <c r="Q65" s="163"/>
      <c r="R65" s="96"/>
      <c r="S65" s="163"/>
      <c r="T65" s="95"/>
    </row>
    <row r="66" spans="1:20" ht="15" customHeight="1">
      <c r="A66" s="91">
        <v>29902</v>
      </c>
      <c r="B66" s="92">
        <v>0.36</v>
      </c>
      <c r="C66" s="92"/>
      <c r="D66" s="163">
        <v>14400</v>
      </c>
      <c r="E66" s="163">
        <v>16790</v>
      </c>
      <c r="F66" s="93">
        <v>8.5</v>
      </c>
      <c r="G66" s="163">
        <v>6100</v>
      </c>
      <c r="H66" s="163">
        <v>3015</v>
      </c>
      <c r="I66" s="163"/>
      <c r="J66" s="163">
        <v>76</v>
      </c>
      <c r="K66" s="163">
        <v>2480</v>
      </c>
      <c r="L66" s="163">
        <v>424</v>
      </c>
      <c r="M66" s="163">
        <v>345</v>
      </c>
      <c r="N66" s="97">
        <v>0.6</v>
      </c>
      <c r="O66" s="96" t="s">
        <v>25</v>
      </c>
      <c r="P66" s="211">
        <v>3860</v>
      </c>
      <c r="Q66" s="163">
        <v>117</v>
      </c>
      <c r="R66" s="96"/>
      <c r="S66" s="163"/>
      <c r="T66" s="95"/>
    </row>
    <row r="67" spans="1:20" ht="15" customHeight="1">
      <c r="A67" s="91">
        <v>29911</v>
      </c>
      <c r="B67" s="92">
        <v>0.25</v>
      </c>
      <c r="C67" s="92"/>
      <c r="D67" s="163">
        <v>15480</v>
      </c>
      <c r="E67" s="163">
        <v>18000</v>
      </c>
      <c r="F67" s="93">
        <v>8.5</v>
      </c>
      <c r="G67" s="163">
        <v>6720</v>
      </c>
      <c r="H67" s="163">
        <v>2887</v>
      </c>
      <c r="I67" s="163"/>
      <c r="J67" s="163">
        <v>80</v>
      </c>
      <c r="K67" s="163">
        <v>2780</v>
      </c>
      <c r="L67" s="163">
        <v>472</v>
      </c>
      <c r="M67" s="163">
        <v>389</v>
      </c>
      <c r="N67" s="97">
        <v>1</v>
      </c>
      <c r="O67" s="96" t="s">
        <v>25</v>
      </c>
      <c r="P67" s="211">
        <v>4230</v>
      </c>
      <c r="Q67" s="163">
        <v>175</v>
      </c>
      <c r="R67" s="96"/>
      <c r="S67" s="163"/>
      <c r="T67" s="95"/>
    </row>
    <row r="68" spans="1:20" ht="15" customHeight="1">
      <c r="A68" s="91">
        <v>29916</v>
      </c>
      <c r="B68" s="92">
        <v>0.19</v>
      </c>
      <c r="C68" s="92"/>
      <c r="D68" s="163">
        <v>17140</v>
      </c>
      <c r="E68" s="163">
        <v>19930</v>
      </c>
      <c r="F68" s="93">
        <v>8.9</v>
      </c>
      <c r="G68" s="163">
        <v>7040</v>
      </c>
      <c r="H68" s="163">
        <v>3826</v>
      </c>
      <c r="I68" s="163"/>
      <c r="J68" s="163">
        <v>92</v>
      </c>
      <c r="K68" s="163">
        <v>2760</v>
      </c>
      <c r="L68" s="163">
        <v>476</v>
      </c>
      <c r="M68" s="163">
        <v>382</v>
      </c>
      <c r="N68" s="97">
        <v>1</v>
      </c>
      <c r="O68" s="96" t="s">
        <v>25</v>
      </c>
      <c r="P68" s="211">
        <v>4230</v>
      </c>
      <c r="Q68" s="163">
        <v>176</v>
      </c>
      <c r="R68" s="96"/>
      <c r="S68" s="163"/>
      <c r="T68" s="95"/>
    </row>
    <row r="69" spans="1:20" ht="15" customHeight="1">
      <c r="A69" s="91">
        <v>30086</v>
      </c>
      <c r="B69" s="92">
        <v>0.2</v>
      </c>
      <c r="C69" s="92"/>
      <c r="D69" s="163">
        <v>30870</v>
      </c>
      <c r="E69" s="163"/>
      <c r="F69" s="93">
        <v>8.1</v>
      </c>
      <c r="G69" s="163">
        <v>14000</v>
      </c>
      <c r="H69" s="163">
        <v>5362</v>
      </c>
      <c r="I69" s="163"/>
      <c r="J69" s="163">
        <v>168</v>
      </c>
      <c r="K69" s="163">
        <v>4280</v>
      </c>
      <c r="L69" s="163">
        <v>816</v>
      </c>
      <c r="M69" s="163">
        <v>544</v>
      </c>
      <c r="N69" s="97">
        <v>2.3</v>
      </c>
      <c r="O69" s="96" t="s">
        <v>26</v>
      </c>
      <c r="P69" s="211">
        <v>7765</v>
      </c>
      <c r="Q69" s="163">
        <v>164</v>
      </c>
      <c r="R69" s="96"/>
      <c r="S69" s="163"/>
      <c r="T69" s="95"/>
    </row>
    <row r="70" spans="1:20" ht="15" customHeight="1">
      <c r="A70" s="91">
        <v>30092</v>
      </c>
      <c r="B70" s="92">
        <v>0.24</v>
      </c>
      <c r="C70" s="92"/>
      <c r="D70" s="163">
        <v>18270</v>
      </c>
      <c r="E70" s="163"/>
      <c r="F70" s="93">
        <v>7.7</v>
      </c>
      <c r="G70" s="163">
        <v>7700</v>
      </c>
      <c r="H70" s="163">
        <v>3253</v>
      </c>
      <c r="I70" s="163"/>
      <c r="J70" s="163">
        <v>168</v>
      </c>
      <c r="K70" s="163">
        <v>3300</v>
      </c>
      <c r="L70" s="163">
        <v>624</v>
      </c>
      <c r="M70" s="163">
        <v>423</v>
      </c>
      <c r="N70" s="97">
        <v>1.5</v>
      </c>
      <c r="O70" s="96" t="s">
        <v>26</v>
      </c>
      <c r="P70" s="211">
        <v>4354</v>
      </c>
      <c r="Q70" s="163">
        <v>91</v>
      </c>
      <c r="R70" s="96"/>
      <c r="S70" s="163"/>
      <c r="T70" s="95"/>
    </row>
    <row r="71" spans="1:20" ht="15" customHeight="1">
      <c r="A71" s="91">
        <v>30105</v>
      </c>
      <c r="B71" s="92">
        <v>0.24</v>
      </c>
      <c r="C71" s="92"/>
      <c r="D71" s="163">
        <v>18640</v>
      </c>
      <c r="E71" s="163"/>
      <c r="F71" s="93">
        <v>8.2</v>
      </c>
      <c r="G71" s="163">
        <v>8500</v>
      </c>
      <c r="H71" s="163">
        <v>3216</v>
      </c>
      <c r="I71" s="163"/>
      <c r="J71" s="163">
        <v>176</v>
      </c>
      <c r="K71" s="163">
        <v>3300</v>
      </c>
      <c r="L71" s="163">
        <v>528</v>
      </c>
      <c r="M71" s="163">
        <v>481</v>
      </c>
      <c r="N71" s="97">
        <v>1.5</v>
      </c>
      <c r="O71" s="96" t="s">
        <v>27</v>
      </c>
      <c r="P71" s="211">
        <v>4563</v>
      </c>
      <c r="Q71" s="163">
        <v>96</v>
      </c>
      <c r="R71" s="96"/>
      <c r="S71" s="163"/>
      <c r="T71" s="95"/>
    </row>
    <row r="72" spans="1:20" ht="15" customHeight="1">
      <c r="A72" s="91">
        <v>30106</v>
      </c>
      <c r="B72" s="92">
        <v>0.225</v>
      </c>
      <c r="C72" s="92"/>
      <c r="D72" s="163">
        <v>16581</v>
      </c>
      <c r="E72" s="163"/>
      <c r="F72" s="93">
        <v>7.8</v>
      </c>
      <c r="G72" s="163">
        <v>6020</v>
      </c>
      <c r="H72" s="163">
        <v>3267</v>
      </c>
      <c r="I72" s="163"/>
      <c r="J72" s="163">
        <v>144</v>
      </c>
      <c r="K72" s="163">
        <v>2740</v>
      </c>
      <c r="L72" s="163">
        <v>580</v>
      </c>
      <c r="M72" s="163">
        <v>313</v>
      </c>
      <c r="N72" s="97">
        <v>1</v>
      </c>
      <c r="O72" s="96" t="s">
        <v>27</v>
      </c>
      <c r="P72" s="211">
        <v>3870</v>
      </c>
      <c r="Q72" s="163">
        <v>82</v>
      </c>
      <c r="R72" s="96"/>
      <c r="S72" s="163"/>
      <c r="T72" s="95"/>
    </row>
    <row r="73" spans="1:20" ht="15" customHeight="1">
      <c r="A73" s="91">
        <v>30182</v>
      </c>
      <c r="B73" s="92">
        <v>0.54</v>
      </c>
      <c r="C73" s="92"/>
      <c r="D73" s="163">
        <v>5790</v>
      </c>
      <c r="E73" s="163"/>
      <c r="F73" s="93">
        <v>8.1</v>
      </c>
      <c r="G73" s="163">
        <v>2050</v>
      </c>
      <c r="H73" s="163">
        <v>1554</v>
      </c>
      <c r="I73" s="163"/>
      <c r="J73" s="163">
        <v>132</v>
      </c>
      <c r="K73" s="163">
        <v>1390</v>
      </c>
      <c r="L73" s="163">
        <v>360</v>
      </c>
      <c r="M73" s="163">
        <v>119</v>
      </c>
      <c r="N73" s="97">
        <v>1.2</v>
      </c>
      <c r="O73" s="96" t="s">
        <v>25</v>
      </c>
      <c r="P73" s="211">
        <v>1380</v>
      </c>
      <c r="Q73" s="163">
        <v>35</v>
      </c>
      <c r="R73" s="96"/>
      <c r="S73" s="163"/>
      <c r="T73" s="95"/>
    </row>
    <row r="74" spans="1:20" ht="15" customHeight="1">
      <c r="A74" s="91">
        <v>30254</v>
      </c>
      <c r="B74" s="92">
        <v>0.5</v>
      </c>
      <c r="C74" s="92"/>
      <c r="D74" s="163">
        <v>3780</v>
      </c>
      <c r="E74" s="163"/>
      <c r="F74" s="93">
        <v>8.1</v>
      </c>
      <c r="G74" s="163">
        <v>1000</v>
      </c>
      <c r="H74" s="163">
        <v>1208</v>
      </c>
      <c r="I74" s="163"/>
      <c r="J74" s="163">
        <v>88</v>
      </c>
      <c r="K74" s="163">
        <v>960</v>
      </c>
      <c r="L74" s="163">
        <v>261</v>
      </c>
      <c r="M74" s="163">
        <v>75</v>
      </c>
      <c r="N74" s="97">
        <v>1</v>
      </c>
      <c r="O74" s="96" t="s">
        <v>25</v>
      </c>
      <c r="P74" s="211">
        <v>1113</v>
      </c>
      <c r="Q74" s="163">
        <v>21</v>
      </c>
      <c r="R74" s="96"/>
      <c r="S74" s="163"/>
      <c r="T74" s="95"/>
    </row>
    <row r="75" spans="1:20" ht="15" customHeight="1">
      <c r="A75" s="91">
        <v>30306</v>
      </c>
      <c r="B75" s="92">
        <v>0.72</v>
      </c>
      <c r="C75" s="92"/>
      <c r="D75" s="163">
        <v>5038</v>
      </c>
      <c r="E75" s="163"/>
      <c r="F75" s="93">
        <v>6.7</v>
      </c>
      <c r="G75" s="163">
        <v>1230</v>
      </c>
      <c r="H75" s="163">
        <v>1503</v>
      </c>
      <c r="I75" s="163"/>
      <c r="J75" s="163">
        <v>64</v>
      </c>
      <c r="K75" s="163">
        <v>1072</v>
      </c>
      <c r="L75" s="163">
        <v>256</v>
      </c>
      <c r="M75" s="163">
        <v>105</v>
      </c>
      <c r="N75" s="97">
        <v>1.2</v>
      </c>
      <c r="O75" s="96" t="s">
        <v>25</v>
      </c>
      <c r="P75" s="211">
        <v>901</v>
      </c>
      <c r="Q75" s="163">
        <v>24</v>
      </c>
      <c r="R75" s="96"/>
      <c r="S75" s="163"/>
      <c r="T75" s="95"/>
    </row>
    <row r="76" spans="1:20" ht="15" customHeight="1">
      <c r="A76" s="91">
        <v>30324</v>
      </c>
      <c r="B76" s="92">
        <v>1.36</v>
      </c>
      <c r="C76" s="92"/>
      <c r="D76" s="163">
        <v>3233</v>
      </c>
      <c r="E76" s="163"/>
      <c r="F76" s="93">
        <v>7.3</v>
      </c>
      <c r="G76" s="163">
        <v>728</v>
      </c>
      <c r="H76" s="163">
        <v>968</v>
      </c>
      <c r="I76" s="163"/>
      <c r="J76" s="163">
        <v>116</v>
      </c>
      <c r="K76" s="163">
        <v>788</v>
      </c>
      <c r="L76" s="163">
        <v>205</v>
      </c>
      <c r="M76" s="163">
        <v>67</v>
      </c>
      <c r="N76" s="97">
        <v>1.2</v>
      </c>
      <c r="O76" s="96" t="s">
        <v>25</v>
      </c>
      <c r="P76" s="211">
        <v>497</v>
      </c>
      <c r="Q76" s="163">
        <v>25</v>
      </c>
      <c r="R76" s="96"/>
      <c r="S76" s="163"/>
      <c r="T76" s="95"/>
    </row>
    <row r="77" spans="1:20" ht="15" customHeight="1">
      <c r="A77" s="91">
        <v>30343</v>
      </c>
      <c r="B77" s="92"/>
      <c r="C77" s="92">
        <v>32.53</v>
      </c>
      <c r="D77" s="163">
        <v>2960</v>
      </c>
      <c r="E77" s="163"/>
      <c r="F77" s="93">
        <v>7.4</v>
      </c>
      <c r="G77" s="163">
        <v>628</v>
      </c>
      <c r="H77" s="163">
        <v>1163</v>
      </c>
      <c r="I77" s="163"/>
      <c r="J77" s="163">
        <v>160</v>
      </c>
      <c r="K77" s="163">
        <v>820</v>
      </c>
      <c r="L77" s="163">
        <v>290</v>
      </c>
      <c r="M77" s="163">
        <v>23</v>
      </c>
      <c r="N77" s="97">
        <v>1.2</v>
      </c>
      <c r="O77" s="96" t="s">
        <v>25</v>
      </c>
      <c r="P77" s="211">
        <v>570</v>
      </c>
      <c r="Q77" s="163">
        <v>17</v>
      </c>
      <c r="R77" s="96"/>
      <c r="S77" s="163"/>
      <c r="T77" s="95"/>
    </row>
    <row r="78" spans="1:20" ht="15" customHeight="1">
      <c r="A78" s="91">
        <v>30351</v>
      </c>
      <c r="B78" s="92">
        <v>2.44</v>
      </c>
      <c r="C78" s="92">
        <v>37.17</v>
      </c>
      <c r="D78" s="163"/>
      <c r="E78" s="163"/>
      <c r="F78" s="93"/>
      <c r="G78" s="163"/>
      <c r="H78" s="163"/>
      <c r="I78" s="163"/>
      <c r="J78" s="163"/>
      <c r="K78" s="163"/>
      <c r="L78" s="163"/>
      <c r="M78" s="163"/>
      <c r="N78" s="97"/>
      <c r="O78" s="96"/>
      <c r="P78" s="211"/>
      <c r="Q78" s="163"/>
      <c r="R78" s="96"/>
      <c r="S78" s="163"/>
      <c r="T78" s="95"/>
    </row>
    <row r="79" spans="1:20" ht="15" customHeight="1">
      <c r="A79" s="91">
        <v>30366</v>
      </c>
      <c r="B79" s="92">
        <v>2.49</v>
      </c>
      <c r="C79" s="92"/>
      <c r="D79" s="163">
        <v>2140</v>
      </c>
      <c r="E79" s="163"/>
      <c r="F79" s="93">
        <v>7.9</v>
      </c>
      <c r="G79" s="163">
        <v>324</v>
      </c>
      <c r="H79" s="163">
        <v>947</v>
      </c>
      <c r="I79" s="163"/>
      <c r="J79" s="163">
        <v>160</v>
      </c>
      <c r="K79" s="163">
        <v>760</v>
      </c>
      <c r="L79" s="163">
        <v>280</v>
      </c>
      <c r="M79" s="163">
        <v>14</v>
      </c>
      <c r="N79" s="97">
        <v>1</v>
      </c>
      <c r="O79" s="96" t="s">
        <v>25</v>
      </c>
      <c r="P79" s="211">
        <v>386</v>
      </c>
      <c r="Q79" s="163">
        <v>20</v>
      </c>
      <c r="R79" s="96"/>
      <c r="S79" s="163"/>
      <c r="T79" s="95"/>
    </row>
    <row r="80" spans="1:20" ht="15" customHeight="1">
      <c r="A80" s="91">
        <v>30419</v>
      </c>
      <c r="B80" s="92">
        <v>3.26</v>
      </c>
      <c r="C80" s="92"/>
      <c r="D80" s="163">
        <v>1650</v>
      </c>
      <c r="E80" s="163"/>
      <c r="F80" s="93">
        <v>7.3</v>
      </c>
      <c r="G80" s="163">
        <v>230</v>
      </c>
      <c r="H80" s="163">
        <v>720</v>
      </c>
      <c r="I80" s="163"/>
      <c r="J80" s="163">
        <v>160</v>
      </c>
      <c r="K80" s="163">
        <v>736</v>
      </c>
      <c r="L80" s="163">
        <v>219</v>
      </c>
      <c r="M80" s="163">
        <v>46</v>
      </c>
      <c r="N80" s="97">
        <v>0.8</v>
      </c>
      <c r="O80" s="96" t="s">
        <v>25</v>
      </c>
      <c r="P80" s="211">
        <v>235</v>
      </c>
      <c r="Q80" s="163">
        <v>12</v>
      </c>
      <c r="R80" s="96"/>
      <c r="S80" s="163"/>
      <c r="T80" s="95"/>
    </row>
    <row r="81" spans="1:20" ht="15" customHeight="1">
      <c r="A81" s="91">
        <v>30484</v>
      </c>
      <c r="B81" s="92">
        <v>3.59</v>
      </c>
      <c r="C81" s="92"/>
      <c r="D81" s="163">
        <v>1964</v>
      </c>
      <c r="E81" s="163"/>
      <c r="F81" s="93">
        <v>7.2</v>
      </c>
      <c r="G81" s="163">
        <v>400</v>
      </c>
      <c r="H81" s="163">
        <v>824</v>
      </c>
      <c r="I81" s="163"/>
      <c r="J81" s="163">
        <v>140</v>
      </c>
      <c r="K81" s="163">
        <v>644</v>
      </c>
      <c r="L81" s="163">
        <v>165</v>
      </c>
      <c r="M81" s="163">
        <v>56</v>
      </c>
      <c r="N81" s="97">
        <v>0.7</v>
      </c>
      <c r="O81" s="96" t="s">
        <v>25</v>
      </c>
      <c r="P81" s="211">
        <v>414</v>
      </c>
      <c r="Q81" s="163">
        <v>18</v>
      </c>
      <c r="R81" s="96"/>
      <c r="S81" s="163"/>
      <c r="T81" s="95"/>
    </row>
    <row r="82" spans="1:20" ht="15" customHeight="1">
      <c r="A82" s="91">
        <v>30645</v>
      </c>
      <c r="B82" s="92">
        <v>1.24</v>
      </c>
      <c r="C82" s="92"/>
      <c r="D82" s="163">
        <v>10860</v>
      </c>
      <c r="E82" s="163"/>
      <c r="F82" s="93"/>
      <c r="G82" s="163">
        <v>3500</v>
      </c>
      <c r="H82" s="163">
        <v>3256</v>
      </c>
      <c r="I82" s="163"/>
      <c r="J82" s="163">
        <v>136</v>
      </c>
      <c r="K82" s="163">
        <v>2360</v>
      </c>
      <c r="L82" s="163">
        <v>516</v>
      </c>
      <c r="M82" s="163">
        <v>260</v>
      </c>
      <c r="N82" s="97">
        <v>1.7</v>
      </c>
      <c r="O82" s="96" t="s">
        <v>25</v>
      </c>
      <c r="P82" s="211">
        <v>2806</v>
      </c>
      <c r="Q82" s="163">
        <v>33</v>
      </c>
      <c r="R82" s="96"/>
      <c r="S82" s="163"/>
      <c r="T82" s="95"/>
    </row>
    <row r="83" spans="1:20" ht="15" customHeight="1">
      <c r="A83" s="91">
        <v>30666</v>
      </c>
      <c r="B83" s="92">
        <v>1.42</v>
      </c>
      <c r="C83" s="92"/>
      <c r="D83" s="163">
        <v>13750</v>
      </c>
      <c r="E83" s="163"/>
      <c r="F83" s="93">
        <v>7.1</v>
      </c>
      <c r="G83" s="163">
        <v>5000</v>
      </c>
      <c r="H83" s="163">
        <v>3724</v>
      </c>
      <c r="I83" s="163"/>
      <c r="J83" s="163">
        <v>116</v>
      </c>
      <c r="K83" s="163">
        <v>2768</v>
      </c>
      <c r="L83" s="163">
        <v>128</v>
      </c>
      <c r="M83" s="163">
        <v>595</v>
      </c>
      <c r="N83" s="97">
        <v>1.6</v>
      </c>
      <c r="O83" s="96" t="s">
        <v>27</v>
      </c>
      <c r="P83" s="211">
        <v>3600</v>
      </c>
      <c r="Q83" s="163">
        <v>30</v>
      </c>
      <c r="R83" s="96"/>
      <c r="S83" s="163"/>
      <c r="T83" s="95"/>
    </row>
    <row r="84" spans="1:20" ht="15" customHeight="1">
      <c r="A84" s="91">
        <v>30686</v>
      </c>
      <c r="B84" s="92">
        <v>1.86</v>
      </c>
      <c r="C84" s="92"/>
      <c r="D84" s="163">
        <v>5360</v>
      </c>
      <c r="E84" s="163"/>
      <c r="F84" s="93"/>
      <c r="G84" s="163">
        <v>1360</v>
      </c>
      <c r="H84" s="163">
        <v>1846</v>
      </c>
      <c r="I84" s="163"/>
      <c r="J84" s="163">
        <v>104</v>
      </c>
      <c r="K84" s="163">
        <v>1180</v>
      </c>
      <c r="L84" s="163">
        <v>312</v>
      </c>
      <c r="M84" s="163">
        <v>97</v>
      </c>
      <c r="N84" s="97">
        <v>1.4</v>
      </c>
      <c r="O84" s="96" t="s">
        <v>25</v>
      </c>
      <c r="P84" s="211">
        <v>1380</v>
      </c>
      <c r="Q84" s="163">
        <v>23</v>
      </c>
      <c r="R84" s="96"/>
      <c r="S84" s="163"/>
      <c r="T84" s="95"/>
    </row>
    <row r="85" spans="1:20" ht="15" customHeight="1">
      <c r="A85" s="91">
        <v>30736</v>
      </c>
      <c r="B85" s="92">
        <v>2.73</v>
      </c>
      <c r="C85" s="92"/>
      <c r="D85" s="163">
        <v>1860</v>
      </c>
      <c r="E85" s="163"/>
      <c r="F85" s="93"/>
      <c r="G85" s="163">
        <v>312</v>
      </c>
      <c r="H85" s="163">
        <v>801</v>
      </c>
      <c r="I85" s="163"/>
      <c r="J85" s="163">
        <v>116</v>
      </c>
      <c r="K85" s="163">
        <v>632</v>
      </c>
      <c r="L85" s="163">
        <v>82</v>
      </c>
      <c r="M85" s="163">
        <v>104</v>
      </c>
      <c r="N85" s="97">
        <v>1.1</v>
      </c>
      <c r="O85" s="96" t="s">
        <v>25</v>
      </c>
      <c r="P85" s="211">
        <v>304</v>
      </c>
      <c r="Q85" s="163">
        <v>20</v>
      </c>
      <c r="R85" s="96"/>
      <c r="S85" s="163"/>
      <c r="T85" s="95"/>
    </row>
    <row r="86" spans="1:20" ht="15" customHeight="1">
      <c r="A86" s="91">
        <v>30745</v>
      </c>
      <c r="B86" s="92">
        <v>2.89</v>
      </c>
      <c r="C86" s="92"/>
      <c r="D86" s="163">
        <v>1840</v>
      </c>
      <c r="E86" s="163"/>
      <c r="F86" s="93"/>
      <c r="G86" s="163">
        <v>236</v>
      </c>
      <c r="H86" s="163">
        <v>867</v>
      </c>
      <c r="I86" s="163"/>
      <c r="J86" s="163">
        <v>108</v>
      </c>
      <c r="K86" s="163">
        <v>632</v>
      </c>
      <c r="L86" s="163">
        <v>205</v>
      </c>
      <c r="M86" s="163">
        <v>29</v>
      </c>
      <c r="N86" s="97">
        <v>0.8</v>
      </c>
      <c r="O86" s="96" t="s">
        <v>25</v>
      </c>
      <c r="P86" s="211">
        <v>314</v>
      </c>
      <c r="Q86" s="163">
        <v>22</v>
      </c>
      <c r="R86" s="96"/>
      <c r="S86" s="163"/>
      <c r="T86" s="95"/>
    </row>
    <row r="87" spans="1:20" ht="15" customHeight="1">
      <c r="A87" s="91">
        <v>30757</v>
      </c>
      <c r="B87" s="92">
        <v>2.73</v>
      </c>
      <c r="C87" s="92">
        <v>57.62</v>
      </c>
      <c r="D87" s="163">
        <v>1780</v>
      </c>
      <c r="E87" s="163"/>
      <c r="F87" s="93"/>
      <c r="G87" s="163">
        <v>268</v>
      </c>
      <c r="H87" s="163">
        <v>787</v>
      </c>
      <c r="I87" s="163"/>
      <c r="J87" s="163">
        <v>116</v>
      </c>
      <c r="K87" s="163">
        <v>732</v>
      </c>
      <c r="L87" s="163">
        <v>229</v>
      </c>
      <c r="M87" s="163">
        <v>39</v>
      </c>
      <c r="N87" s="97">
        <v>1.3</v>
      </c>
      <c r="O87" s="96" t="s">
        <v>25</v>
      </c>
      <c r="P87" s="211">
        <v>257</v>
      </c>
      <c r="Q87" s="163">
        <v>20</v>
      </c>
      <c r="R87" s="96"/>
      <c r="S87" s="163"/>
      <c r="T87" s="95"/>
    </row>
    <row r="88" spans="1:20" ht="15" customHeight="1">
      <c r="A88" s="91">
        <v>30764</v>
      </c>
      <c r="B88" s="92">
        <v>2.65</v>
      </c>
      <c r="C88" s="92"/>
      <c r="D88" s="163">
        <v>1834</v>
      </c>
      <c r="E88" s="163"/>
      <c r="F88" s="93"/>
      <c r="G88" s="163">
        <v>284</v>
      </c>
      <c r="H88" s="163">
        <v>812</v>
      </c>
      <c r="I88" s="163"/>
      <c r="J88" s="163">
        <v>112</v>
      </c>
      <c r="K88" s="163">
        <v>744</v>
      </c>
      <c r="L88" s="163">
        <v>230</v>
      </c>
      <c r="M88" s="163">
        <v>41</v>
      </c>
      <c r="N88" s="97">
        <v>1.3</v>
      </c>
      <c r="O88" s="96" t="s">
        <v>25</v>
      </c>
      <c r="P88" s="211">
        <v>257</v>
      </c>
      <c r="Q88" s="163">
        <v>19</v>
      </c>
      <c r="R88" s="96"/>
      <c r="S88" s="163"/>
      <c r="T88" s="95"/>
    </row>
    <row r="89" spans="1:20" ht="15" customHeight="1">
      <c r="A89" s="91">
        <v>30832</v>
      </c>
      <c r="B89" s="92">
        <v>3.34</v>
      </c>
      <c r="C89" s="92">
        <v>77.27</v>
      </c>
      <c r="D89" s="163">
        <v>2130</v>
      </c>
      <c r="E89" s="163"/>
      <c r="F89" s="93"/>
      <c r="G89" s="163">
        <v>296</v>
      </c>
      <c r="H89" s="163">
        <v>774</v>
      </c>
      <c r="I89" s="163"/>
      <c r="J89" s="163">
        <v>124</v>
      </c>
      <c r="K89" s="163">
        <v>672</v>
      </c>
      <c r="L89" s="163">
        <v>186</v>
      </c>
      <c r="M89" s="163">
        <v>50</v>
      </c>
      <c r="N89" s="97">
        <v>0.4</v>
      </c>
      <c r="O89" s="96" t="s">
        <v>25</v>
      </c>
      <c r="P89" s="211">
        <v>313</v>
      </c>
      <c r="Q89" s="163">
        <v>23</v>
      </c>
      <c r="R89" s="96"/>
      <c r="S89" s="163"/>
      <c r="T89" s="95"/>
    </row>
    <row r="90" spans="1:20" ht="15" customHeight="1">
      <c r="A90" s="91">
        <v>30910</v>
      </c>
      <c r="B90" s="92">
        <v>2.93</v>
      </c>
      <c r="C90" s="92"/>
      <c r="D90" s="163">
        <v>2510</v>
      </c>
      <c r="E90" s="163"/>
      <c r="F90" s="93"/>
      <c r="G90" s="163">
        <v>512</v>
      </c>
      <c r="H90" s="163">
        <v>979</v>
      </c>
      <c r="I90" s="163"/>
      <c r="J90" s="163">
        <v>112</v>
      </c>
      <c r="K90" s="163">
        <v>816</v>
      </c>
      <c r="L90" s="163">
        <v>195</v>
      </c>
      <c r="M90" s="163">
        <v>80</v>
      </c>
      <c r="N90" s="97">
        <v>0.7</v>
      </c>
      <c r="O90" s="96" t="s">
        <v>25</v>
      </c>
      <c r="P90" s="211">
        <v>478</v>
      </c>
      <c r="Q90" s="163">
        <v>26</v>
      </c>
      <c r="R90" s="96"/>
      <c r="S90" s="163"/>
      <c r="T90" s="95"/>
    </row>
    <row r="91" spans="1:20" ht="15" customHeight="1">
      <c r="A91" s="91">
        <v>30918</v>
      </c>
      <c r="B91" s="92">
        <v>3.13</v>
      </c>
      <c r="C91" s="92"/>
      <c r="D91" s="163">
        <v>2394</v>
      </c>
      <c r="E91" s="163"/>
      <c r="F91" s="93"/>
      <c r="G91" s="163">
        <v>420</v>
      </c>
      <c r="H91" s="163">
        <v>927</v>
      </c>
      <c r="I91" s="163"/>
      <c r="J91" s="163">
        <v>108</v>
      </c>
      <c r="K91" s="163">
        <v>804</v>
      </c>
      <c r="L91" s="163">
        <v>238</v>
      </c>
      <c r="M91" s="163">
        <v>51</v>
      </c>
      <c r="N91" s="97">
        <v>0.7</v>
      </c>
      <c r="O91" s="96" t="s">
        <v>25</v>
      </c>
      <c r="P91" s="211">
        <v>427</v>
      </c>
      <c r="Q91" s="163">
        <v>16</v>
      </c>
      <c r="R91" s="96"/>
      <c r="S91" s="163"/>
      <c r="T91" s="95"/>
    </row>
    <row r="92" spans="1:20" ht="15" customHeight="1">
      <c r="A92" s="91">
        <v>30936</v>
      </c>
      <c r="B92" s="92">
        <v>3.49</v>
      </c>
      <c r="C92" s="92"/>
      <c r="D92" s="163">
        <v>1900</v>
      </c>
      <c r="E92" s="163"/>
      <c r="F92" s="93"/>
      <c r="G92" s="163">
        <v>296</v>
      </c>
      <c r="H92" s="163">
        <v>741</v>
      </c>
      <c r="I92" s="163"/>
      <c r="J92" s="163">
        <v>120</v>
      </c>
      <c r="K92" s="163">
        <v>596</v>
      </c>
      <c r="L92" s="163">
        <v>186</v>
      </c>
      <c r="M92" s="163">
        <v>32</v>
      </c>
      <c r="N92" s="97">
        <v>0.7</v>
      </c>
      <c r="O92" s="96" t="s">
        <v>25</v>
      </c>
      <c r="P92" s="211">
        <v>301</v>
      </c>
      <c r="Q92" s="163">
        <v>14</v>
      </c>
      <c r="R92" s="96"/>
      <c r="S92" s="163"/>
      <c r="T92" s="95"/>
    </row>
    <row r="93" spans="1:20" ht="15" customHeight="1">
      <c r="A93" s="91">
        <v>30938</v>
      </c>
      <c r="B93" s="92">
        <v>3.57</v>
      </c>
      <c r="C93" s="92"/>
      <c r="D93" s="163">
        <v>1750</v>
      </c>
      <c r="E93" s="163"/>
      <c r="F93" s="93"/>
      <c r="G93" s="163">
        <v>284</v>
      </c>
      <c r="H93" s="163">
        <v>740</v>
      </c>
      <c r="I93" s="163"/>
      <c r="J93" s="163">
        <v>116</v>
      </c>
      <c r="K93" s="163">
        <v>548</v>
      </c>
      <c r="L93" s="163">
        <v>182</v>
      </c>
      <c r="M93" s="163">
        <v>23</v>
      </c>
      <c r="N93" s="97">
        <v>0.7</v>
      </c>
      <c r="O93" s="96" t="s">
        <v>25</v>
      </c>
      <c r="P93" s="211">
        <v>299</v>
      </c>
      <c r="Q93" s="163">
        <v>13</v>
      </c>
      <c r="R93" s="96"/>
      <c r="S93" s="163"/>
      <c r="T93" s="95"/>
    </row>
    <row r="94" spans="1:20" ht="15" customHeight="1">
      <c r="A94" s="91">
        <v>30944</v>
      </c>
      <c r="B94" s="92">
        <v>3.69</v>
      </c>
      <c r="C94" s="92"/>
      <c r="D94" s="163">
        <v>1750</v>
      </c>
      <c r="E94" s="163"/>
      <c r="F94" s="93"/>
      <c r="G94" s="163">
        <v>276</v>
      </c>
      <c r="H94" s="163">
        <v>727</v>
      </c>
      <c r="I94" s="163"/>
      <c r="J94" s="163">
        <v>116</v>
      </c>
      <c r="K94" s="163">
        <v>524</v>
      </c>
      <c r="L94" s="163">
        <v>179</v>
      </c>
      <c r="M94" s="163">
        <v>18</v>
      </c>
      <c r="N94" s="97">
        <v>0.7</v>
      </c>
      <c r="O94" s="96" t="s">
        <v>25</v>
      </c>
      <c r="P94" s="211">
        <v>299</v>
      </c>
      <c r="Q94" s="163">
        <v>13</v>
      </c>
      <c r="R94" s="96"/>
      <c r="S94" s="163"/>
      <c r="T94" s="95"/>
    </row>
    <row r="95" spans="1:20" ht="15" customHeight="1">
      <c r="A95" s="91">
        <v>30959</v>
      </c>
      <c r="B95" s="92">
        <v>3.64</v>
      </c>
      <c r="C95" s="92">
        <v>139.76</v>
      </c>
      <c r="D95" s="163">
        <v>1945</v>
      </c>
      <c r="E95" s="163"/>
      <c r="F95" s="93">
        <v>7.6</v>
      </c>
      <c r="G95" s="163">
        <v>308</v>
      </c>
      <c r="H95" s="163">
        <v>833</v>
      </c>
      <c r="I95" s="163"/>
      <c r="J95" s="163">
        <v>108</v>
      </c>
      <c r="K95" s="163">
        <v>736</v>
      </c>
      <c r="L95" s="163">
        <v>203</v>
      </c>
      <c r="M95" s="163">
        <v>55</v>
      </c>
      <c r="N95" s="97">
        <v>0.8</v>
      </c>
      <c r="O95" s="96" t="s">
        <v>25</v>
      </c>
      <c r="P95" s="211">
        <v>248</v>
      </c>
      <c r="Q95" s="163">
        <v>16</v>
      </c>
      <c r="R95" s="96"/>
      <c r="S95" s="163"/>
      <c r="T95" s="95"/>
    </row>
    <row r="96" spans="1:20" ht="15" customHeight="1">
      <c r="A96" s="91">
        <v>31037</v>
      </c>
      <c r="B96" s="92">
        <v>2.05</v>
      </c>
      <c r="C96" s="92"/>
      <c r="D96" s="163">
        <v>3300</v>
      </c>
      <c r="E96" s="163"/>
      <c r="F96" s="93">
        <v>8.5</v>
      </c>
      <c r="G96" s="163">
        <v>760</v>
      </c>
      <c r="H96" s="163">
        <v>1187</v>
      </c>
      <c r="I96" s="163"/>
      <c r="J96" s="163">
        <v>108</v>
      </c>
      <c r="K96" s="163">
        <v>812</v>
      </c>
      <c r="L96" s="163">
        <v>232</v>
      </c>
      <c r="M96" s="163">
        <v>56</v>
      </c>
      <c r="N96" s="97">
        <v>0.9</v>
      </c>
      <c r="O96" s="96" t="s">
        <v>25</v>
      </c>
      <c r="P96" s="211">
        <v>713</v>
      </c>
      <c r="Q96" s="163">
        <v>20</v>
      </c>
      <c r="R96" s="96"/>
      <c r="S96" s="163"/>
      <c r="T96" s="95"/>
    </row>
    <row r="97" spans="1:20" ht="15" customHeight="1">
      <c r="A97" s="91">
        <v>31064</v>
      </c>
      <c r="B97" s="92">
        <v>3.25</v>
      </c>
      <c r="C97" s="92">
        <v>83.23</v>
      </c>
      <c r="D97" s="163">
        <v>2130</v>
      </c>
      <c r="E97" s="163"/>
      <c r="F97" s="93">
        <v>7.7</v>
      </c>
      <c r="G97" s="163">
        <v>268</v>
      </c>
      <c r="H97" s="163">
        <v>915</v>
      </c>
      <c r="I97" s="163"/>
      <c r="J97" s="163">
        <v>100</v>
      </c>
      <c r="K97" s="163">
        <v>696</v>
      </c>
      <c r="L97" s="163">
        <v>173</v>
      </c>
      <c r="M97" s="163">
        <v>64</v>
      </c>
      <c r="N97" s="97">
        <v>0.9</v>
      </c>
      <c r="O97" s="96" t="s">
        <v>25</v>
      </c>
      <c r="P97" s="211">
        <v>331</v>
      </c>
      <c r="Q97" s="163">
        <v>13</v>
      </c>
      <c r="R97" s="96"/>
      <c r="S97" s="163"/>
      <c r="T97" s="95"/>
    </row>
    <row r="98" spans="1:20" ht="15" customHeight="1">
      <c r="A98" s="91">
        <v>31114</v>
      </c>
      <c r="B98" s="92">
        <v>3.16</v>
      </c>
      <c r="C98" s="92"/>
      <c r="D98" s="163">
        <v>1773</v>
      </c>
      <c r="E98" s="163"/>
      <c r="F98" s="93">
        <v>7.7</v>
      </c>
      <c r="G98" s="163">
        <v>232</v>
      </c>
      <c r="H98" s="163">
        <v>729</v>
      </c>
      <c r="I98" s="163"/>
      <c r="J98" s="163">
        <v>104</v>
      </c>
      <c r="K98" s="163">
        <v>688</v>
      </c>
      <c r="L98" s="163">
        <v>226</v>
      </c>
      <c r="M98" s="163">
        <v>30</v>
      </c>
      <c r="N98" s="97">
        <v>0.9</v>
      </c>
      <c r="O98" s="96" t="s">
        <v>25</v>
      </c>
      <c r="P98" s="211">
        <v>253</v>
      </c>
      <c r="Q98" s="163">
        <v>16</v>
      </c>
      <c r="R98" s="96"/>
      <c r="S98" s="163"/>
      <c r="T98" s="95"/>
    </row>
    <row r="99" spans="1:20" ht="15" customHeight="1">
      <c r="A99" s="91">
        <v>31118</v>
      </c>
      <c r="B99" s="92">
        <v>2.86</v>
      </c>
      <c r="C99" s="92"/>
      <c r="D99" s="163">
        <v>2080</v>
      </c>
      <c r="E99" s="163"/>
      <c r="F99" s="93">
        <v>7.4</v>
      </c>
      <c r="G99" s="163">
        <v>252</v>
      </c>
      <c r="H99" s="163">
        <v>919</v>
      </c>
      <c r="I99" s="163"/>
      <c r="J99" s="163">
        <v>104</v>
      </c>
      <c r="K99" s="163">
        <v>676</v>
      </c>
      <c r="L99" s="163">
        <v>214</v>
      </c>
      <c r="M99" s="163">
        <v>34</v>
      </c>
      <c r="N99" s="97">
        <v>0.8</v>
      </c>
      <c r="O99" s="96" t="s">
        <v>25</v>
      </c>
      <c r="P99" s="211">
        <v>350</v>
      </c>
      <c r="Q99" s="163">
        <v>15</v>
      </c>
      <c r="R99" s="96"/>
      <c r="S99" s="163"/>
      <c r="T99" s="95"/>
    </row>
    <row r="100" spans="1:20" ht="15" customHeight="1">
      <c r="A100" s="91">
        <v>31125</v>
      </c>
      <c r="B100" s="92">
        <v>2.8</v>
      </c>
      <c r="C100" s="92"/>
      <c r="D100" s="163">
        <v>1987</v>
      </c>
      <c r="E100" s="163">
        <v>2200</v>
      </c>
      <c r="F100" s="93">
        <v>7.4</v>
      </c>
      <c r="G100" s="163">
        <v>250</v>
      </c>
      <c r="H100" s="163">
        <v>926</v>
      </c>
      <c r="I100" s="163"/>
      <c r="J100" s="163">
        <v>108</v>
      </c>
      <c r="K100" s="163">
        <v>672</v>
      </c>
      <c r="L100" s="163">
        <v>219</v>
      </c>
      <c r="M100" s="163">
        <v>30</v>
      </c>
      <c r="N100" s="97">
        <v>0.9</v>
      </c>
      <c r="O100" s="96" t="s">
        <v>25</v>
      </c>
      <c r="P100" s="211">
        <v>347</v>
      </c>
      <c r="Q100" s="163">
        <v>14</v>
      </c>
      <c r="R100" s="96"/>
      <c r="S100" s="163"/>
      <c r="T100" s="95"/>
    </row>
    <row r="101" spans="1:20" ht="15" customHeight="1">
      <c r="A101" s="91">
        <v>31133</v>
      </c>
      <c r="B101" s="92">
        <v>2.73</v>
      </c>
      <c r="C101" s="92"/>
      <c r="D101" s="163">
        <v>1930</v>
      </c>
      <c r="E101" s="163">
        <v>2010</v>
      </c>
      <c r="F101" s="93">
        <v>7.5</v>
      </c>
      <c r="G101" s="163">
        <v>240</v>
      </c>
      <c r="H101" s="163">
        <v>865</v>
      </c>
      <c r="I101" s="163"/>
      <c r="J101" s="163">
        <v>112</v>
      </c>
      <c r="K101" s="163">
        <v>656</v>
      </c>
      <c r="L101" s="163">
        <v>195</v>
      </c>
      <c r="M101" s="163">
        <v>41</v>
      </c>
      <c r="N101" s="97">
        <v>0.8</v>
      </c>
      <c r="O101" s="96" t="s">
        <v>25</v>
      </c>
      <c r="P101" s="211">
        <v>315</v>
      </c>
      <c r="Q101" s="163">
        <v>15</v>
      </c>
      <c r="R101" s="96"/>
      <c r="S101" s="163"/>
      <c r="T101" s="95"/>
    </row>
    <row r="102" spans="1:20" ht="15" customHeight="1">
      <c r="A102" s="91">
        <v>31140</v>
      </c>
      <c r="B102" s="92">
        <v>2.73</v>
      </c>
      <c r="C102" s="92">
        <v>56.04</v>
      </c>
      <c r="D102" s="163">
        <v>1817</v>
      </c>
      <c r="E102" s="163">
        <v>1900</v>
      </c>
      <c r="F102" s="93">
        <v>7.5</v>
      </c>
      <c r="G102" s="163">
        <v>252</v>
      </c>
      <c r="H102" s="163">
        <v>827</v>
      </c>
      <c r="I102" s="163"/>
      <c r="J102" s="163">
        <v>108</v>
      </c>
      <c r="K102" s="163">
        <v>620</v>
      </c>
      <c r="L102" s="163">
        <v>192</v>
      </c>
      <c r="M102" s="163">
        <v>34</v>
      </c>
      <c r="N102" s="97">
        <v>0.8</v>
      </c>
      <c r="O102" s="96" t="s">
        <v>25</v>
      </c>
      <c r="P102" s="211">
        <v>315</v>
      </c>
      <c r="Q102" s="163">
        <v>15</v>
      </c>
      <c r="R102" s="96"/>
      <c r="S102" s="163"/>
      <c r="T102" s="95"/>
    </row>
    <row r="103" spans="1:20" ht="15" customHeight="1">
      <c r="A103" s="91">
        <v>31145</v>
      </c>
      <c r="B103" s="92">
        <v>2.78</v>
      </c>
      <c r="C103" s="92"/>
      <c r="D103" s="163">
        <v>1833</v>
      </c>
      <c r="E103" s="163"/>
      <c r="F103" s="93">
        <v>7.5</v>
      </c>
      <c r="G103" s="163">
        <v>248</v>
      </c>
      <c r="H103" s="163">
        <v>766</v>
      </c>
      <c r="I103" s="163"/>
      <c r="J103" s="163">
        <v>104</v>
      </c>
      <c r="K103" s="163">
        <v>684</v>
      </c>
      <c r="L103" s="163">
        <v>211</v>
      </c>
      <c r="M103" s="163">
        <v>38</v>
      </c>
      <c r="N103" s="97">
        <v>0.6</v>
      </c>
      <c r="O103" s="96" t="s">
        <v>25</v>
      </c>
      <c r="P103" s="211"/>
      <c r="Q103" s="163"/>
      <c r="R103" s="96"/>
      <c r="S103" s="163"/>
      <c r="T103" s="95"/>
    </row>
    <row r="104" spans="1:20" ht="15" customHeight="1">
      <c r="A104" s="91">
        <v>31152</v>
      </c>
      <c r="B104" s="92">
        <v>2.85</v>
      </c>
      <c r="C104" s="92"/>
      <c r="D104" s="163">
        <v>1721</v>
      </c>
      <c r="E104" s="163"/>
      <c r="F104" s="93">
        <v>7.5</v>
      </c>
      <c r="G104" s="163">
        <v>220</v>
      </c>
      <c r="H104" s="163">
        <v>740</v>
      </c>
      <c r="I104" s="163"/>
      <c r="J104" s="163">
        <v>108</v>
      </c>
      <c r="K104" s="163">
        <v>620</v>
      </c>
      <c r="L104" s="163">
        <v>206</v>
      </c>
      <c r="M104" s="163">
        <v>26</v>
      </c>
      <c r="N104" s="97">
        <v>0.5</v>
      </c>
      <c r="O104" s="96" t="s">
        <v>25</v>
      </c>
      <c r="P104" s="211"/>
      <c r="Q104" s="163"/>
      <c r="R104" s="96"/>
      <c r="S104" s="163"/>
      <c r="T104" s="95"/>
    </row>
    <row r="105" spans="1:20" ht="15" customHeight="1">
      <c r="A105" s="91">
        <v>31160</v>
      </c>
      <c r="B105" s="92">
        <v>2.64</v>
      </c>
      <c r="C105" s="92"/>
      <c r="D105" s="163">
        <v>1936</v>
      </c>
      <c r="E105" s="163"/>
      <c r="F105" s="93">
        <v>7.4</v>
      </c>
      <c r="G105" s="163">
        <v>248</v>
      </c>
      <c r="H105" s="163">
        <v>736</v>
      </c>
      <c r="I105" s="163"/>
      <c r="J105" s="163">
        <v>116</v>
      </c>
      <c r="K105" s="163">
        <v>668</v>
      </c>
      <c r="L105" s="163">
        <v>208</v>
      </c>
      <c r="M105" s="163">
        <v>36</v>
      </c>
      <c r="N105" s="97">
        <v>0.7</v>
      </c>
      <c r="O105" s="96" t="s">
        <v>25</v>
      </c>
      <c r="P105" s="211"/>
      <c r="Q105" s="163"/>
      <c r="R105" s="96"/>
      <c r="S105" s="163"/>
      <c r="T105" s="95"/>
    </row>
    <row r="106" spans="1:20" ht="15" customHeight="1">
      <c r="A106" s="91">
        <v>31166</v>
      </c>
      <c r="B106" s="92">
        <v>2.54</v>
      </c>
      <c r="C106" s="92"/>
      <c r="D106" s="163">
        <v>1938</v>
      </c>
      <c r="E106" s="163"/>
      <c r="F106" s="93">
        <v>7.5</v>
      </c>
      <c r="G106" s="163">
        <v>268</v>
      </c>
      <c r="H106" s="163">
        <v>776</v>
      </c>
      <c r="I106" s="163"/>
      <c r="J106" s="163">
        <v>104</v>
      </c>
      <c r="K106" s="163">
        <v>660</v>
      </c>
      <c r="L106" s="163">
        <v>208</v>
      </c>
      <c r="M106" s="163">
        <v>34</v>
      </c>
      <c r="N106" s="97">
        <v>0.7</v>
      </c>
      <c r="O106" s="96" t="s">
        <v>25</v>
      </c>
      <c r="P106" s="211"/>
      <c r="Q106" s="163"/>
      <c r="R106" s="96"/>
      <c r="S106" s="163"/>
      <c r="T106" s="95"/>
    </row>
    <row r="107" spans="1:20" ht="15" customHeight="1">
      <c r="A107" s="91">
        <v>31173</v>
      </c>
      <c r="B107" s="92">
        <v>2.53</v>
      </c>
      <c r="C107" s="92"/>
      <c r="D107" s="163">
        <v>1860</v>
      </c>
      <c r="E107" s="163"/>
      <c r="F107" s="93">
        <v>7.5</v>
      </c>
      <c r="G107" s="163">
        <v>268</v>
      </c>
      <c r="H107" s="163">
        <v>781</v>
      </c>
      <c r="I107" s="163"/>
      <c r="J107" s="163">
        <v>104</v>
      </c>
      <c r="K107" s="163">
        <v>636</v>
      </c>
      <c r="L107" s="163">
        <v>200</v>
      </c>
      <c r="M107" s="163">
        <v>33</v>
      </c>
      <c r="N107" s="97">
        <v>0.7</v>
      </c>
      <c r="O107" s="96" t="s">
        <v>25</v>
      </c>
      <c r="P107" s="211"/>
      <c r="Q107" s="163"/>
      <c r="R107" s="96"/>
      <c r="S107" s="163"/>
      <c r="T107" s="95"/>
    </row>
    <row r="108" spans="1:20" ht="15" customHeight="1">
      <c r="A108" s="91">
        <v>31180</v>
      </c>
      <c r="B108" s="92">
        <v>2.53</v>
      </c>
      <c r="C108" s="92"/>
      <c r="D108" s="163">
        <v>1862</v>
      </c>
      <c r="E108" s="163"/>
      <c r="F108" s="93">
        <v>7.2</v>
      </c>
      <c r="G108" s="163">
        <v>312</v>
      </c>
      <c r="H108" s="163">
        <v>741</v>
      </c>
      <c r="I108" s="163"/>
      <c r="J108" s="163">
        <v>108</v>
      </c>
      <c r="K108" s="163">
        <v>640</v>
      </c>
      <c r="L108" s="163">
        <v>189</v>
      </c>
      <c r="M108" s="163">
        <v>41</v>
      </c>
      <c r="N108" s="97">
        <v>0.7</v>
      </c>
      <c r="O108" s="96" t="s">
        <v>25</v>
      </c>
      <c r="P108" s="211"/>
      <c r="Q108" s="163"/>
      <c r="R108" s="96"/>
      <c r="S108" s="163"/>
      <c r="T108" s="95"/>
    </row>
    <row r="109" spans="1:20" ht="15" customHeight="1">
      <c r="A109" s="91">
        <v>31187</v>
      </c>
      <c r="B109" s="92">
        <v>2.63</v>
      </c>
      <c r="C109" s="92"/>
      <c r="D109" s="163">
        <v>1779</v>
      </c>
      <c r="E109" s="163"/>
      <c r="F109" s="93">
        <v>7.2</v>
      </c>
      <c r="G109" s="163">
        <v>272</v>
      </c>
      <c r="H109" s="163">
        <v>732</v>
      </c>
      <c r="I109" s="163"/>
      <c r="J109" s="163">
        <v>132</v>
      </c>
      <c r="K109" s="163">
        <v>632</v>
      </c>
      <c r="L109" s="163">
        <v>173</v>
      </c>
      <c r="M109" s="163">
        <v>48</v>
      </c>
      <c r="N109" s="97">
        <v>0.7</v>
      </c>
      <c r="O109" s="96" t="s">
        <v>25</v>
      </c>
      <c r="P109" s="211"/>
      <c r="Q109" s="163"/>
      <c r="R109" s="96"/>
      <c r="S109" s="163"/>
      <c r="T109" s="95"/>
    </row>
    <row r="110" spans="1:20" ht="15" customHeight="1">
      <c r="A110" s="91">
        <v>31194</v>
      </c>
      <c r="B110" s="92">
        <v>2.72</v>
      </c>
      <c r="C110" s="92"/>
      <c r="D110" s="163">
        <v>1680</v>
      </c>
      <c r="E110" s="163"/>
      <c r="F110" s="93">
        <v>7.5</v>
      </c>
      <c r="G110" s="163">
        <v>248</v>
      </c>
      <c r="H110" s="163">
        <v>704</v>
      </c>
      <c r="I110" s="163"/>
      <c r="J110" s="163">
        <v>112</v>
      </c>
      <c r="K110" s="163">
        <v>624</v>
      </c>
      <c r="L110" s="163">
        <v>176</v>
      </c>
      <c r="M110" s="163">
        <v>45</v>
      </c>
      <c r="N110" s="97">
        <v>0.7</v>
      </c>
      <c r="O110" s="96" t="s">
        <v>25</v>
      </c>
      <c r="P110" s="211"/>
      <c r="Q110" s="163"/>
      <c r="R110" s="96"/>
      <c r="S110" s="163"/>
      <c r="T110" s="95"/>
    </row>
    <row r="111" spans="1:20" ht="15" customHeight="1">
      <c r="A111" s="91">
        <v>31201</v>
      </c>
      <c r="B111" s="92">
        <v>2.79</v>
      </c>
      <c r="C111" s="92"/>
      <c r="D111" s="163">
        <v>1583</v>
      </c>
      <c r="E111" s="163"/>
      <c r="F111" s="93">
        <v>7.5</v>
      </c>
      <c r="G111" s="163">
        <v>232</v>
      </c>
      <c r="H111" s="163">
        <v>691</v>
      </c>
      <c r="I111" s="163"/>
      <c r="J111" s="163">
        <v>116</v>
      </c>
      <c r="K111" s="163">
        <v>612</v>
      </c>
      <c r="L111" s="163">
        <v>179</v>
      </c>
      <c r="M111" s="163">
        <v>40</v>
      </c>
      <c r="N111" s="97">
        <v>0.7</v>
      </c>
      <c r="O111" s="96" t="s">
        <v>25</v>
      </c>
      <c r="P111" s="211"/>
      <c r="Q111" s="163"/>
      <c r="R111" s="96"/>
      <c r="S111" s="163"/>
      <c r="T111" s="95"/>
    </row>
    <row r="112" spans="1:20" ht="15" customHeight="1">
      <c r="A112" s="91">
        <v>31209</v>
      </c>
      <c r="B112" s="92">
        <v>2.9</v>
      </c>
      <c r="C112" s="92"/>
      <c r="D112" s="163">
        <v>1552</v>
      </c>
      <c r="E112" s="163"/>
      <c r="F112" s="93">
        <v>7.2</v>
      </c>
      <c r="G112" s="163">
        <v>216</v>
      </c>
      <c r="H112" s="163">
        <v>655</v>
      </c>
      <c r="I112" s="163"/>
      <c r="J112" s="163">
        <v>116</v>
      </c>
      <c r="K112" s="163">
        <v>580</v>
      </c>
      <c r="L112" s="163">
        <v>168</v>
      </c>
      <c r="M112" s="163">
        <v>39</v>
      </c>
      <c r="N112" s="97">
        <v>0.7</v>
      </c>
      <c r="O112" s="96" t="s">
        <v>25</v>
      </c>
      <c r="P112" s="211"/>
      <c r="Q112" s="163"/>
      <c r="R112" s="96"/>
      <c r="S112" s="163"/>
      <c r="T112" s="95"/>
    </row>
    <row r="113" spans="1:20" ht="15" customHeight="1">
      <c r="A113" s="91">
        <v>31210</v>
      </c>
      <c r="B113" s="92">
        <v>2.9</v>
      </c>
      <c r="C113" s="92">
        <v>57.62</v>
      </c>
      <c r="D113" s="163">
        <v>1556</v>
      </c>
      <c r="E113" s="163">
        <v>1850</v>
      </c>
      <c r="F113" s="93">
        <v>7.1</v>
      </c>
      <c r="G113" s="163">
        <v>212</v>
      </c>
      <c r="H113" s="163">
        <v>672</v>
      </c>
      <c r="I113" s="163"/>
      <c r="J113" s="163">
        <v>104</v>
      </c>
      <c r="K113" s="163">
        <v>580</v>
      </c>
      <c r="L113" s="163">
        <v>157</v>
      </c>
      <c r="M113" s="163">
        <v>46</v>
      </c>
      <c r="N113" s="97">
        <v>0.7</v>
      </c>
      <c r="O113" s="96" t="s">
        <v>25</v>
      </c>
      <c r="P113" s="211"/>
      <c r="Q113" s="163"/>
      <c r="R113" s="96"/>
      <c r="S113" s="163"/>
      <c r="T113" s="95"/>
    </row>
    <row r="114" spans="1:20" ht="15" customHeight="1">
      <c r="A114" s="91">
        <v>31246</v>
      </c>
      <c r="B114" s="92">
        <v>2.41</v>
      </c>
      <c r="C114" s="92">
        <v>37.4</v>
      </c>
      <c r="D114" s="163"/>
      <c r="E114" s="163">
        <v>2680</v>
      </c>
      <c r="F114" s="93"/>
      <c r="G114" s="163"/>
      <c r="H114" s="163"/>
      <c r="I114" s="163"/>
      <c r="J114" s="163"/>
      <c r="K114" s="163"/>
      <c r="L114" s="163"/>
      <c r="M114" s="163"/>
      <c r="N114" s="97"/>
      <c r="O114" s="96"/>
      <c r="P114" s="211"/>
      <c r="Q114" s="163"/>
      <c r="R114" s="96"/>
      <c r="S114" s="163"/>
      <c r="T114" s="95"/>
    </row>
    <row r="115" spans="1:20" ht="15" customHeight="1">
      <c r="A115" s="91">
        <v>31250</v>
      </c>
      <c r="B115" s="92">
        <v>2.38</v>
      </c>
      <c r="C115" s="92"/>
      <c r="D115" s="163">
        <v>2400</v>
      </c>
      <c r="E115" s="163"/>
      <c r="F115" s="93">
        <v>7.4</v>
      </c>
      <c r="G115" s="163">
        <v>456</v>
      </c>
      <c r="H115" s="163">
        <v>888</v>
      </c>
      <c r="I115" s="163"/>
      <c r="J115" s="163">
        <v>116</v>
      </c>
      <c r="K115" s="163">
        <v>764</v>
      </c>
      <c r="L115" s="163">
        <v>182</v>
      </c>
      <c r="M115" s="163">
        <v>75</v>
      </c>
      <c r="N115" s="97">
        <v>0.8</v>
      </c>
      <c r="O115" s="96" t="s">
        <v>25</v>
      </c>
      <c r="P115" s="211"/>
      <c r="Q115" s="163"/>
      <c r="R115" s="96"/>
      <c r="S115" s="163"/>
      <c r="T115" s="95"/>
    </row>
    <row r="116" spans="1:20" ht="15" customHeight="1">
      <c r="A116" s="91">
        <v>31252</v>
      </c>
      <c r="B116" s="92">
        <v>2.48</v>
      </c>
      <c r="C116" s="92"/>
      <c r="D116" s="163">
        <v>2196</v>
      </c>
      <c r="E116" s="163">
        <v>2720</v>
      </c>
      <c r="F116" s="93">
        <v>7.9</v>
      </c>
      <c r="G116" s="163">
        <v>432</v>
      </c>
      <c r="H116" s="163">
        <v>849</v>
      </c>
      <c r="I116" s="163"/>
      <c r="J116" s="163">
        <v>104</v>
      </c>
      <c r="K116" s="163">
        <v>732</v>
      </c>
      <c r="L116" s="163">
        <v>211</v>
      </c>
      <c r="M116" s="163">
        <v>50</v>
      </c>
      <c r="N116" s="97">
        <v>0.5</v>
      </c>
      <c r="O116" s="96" t="s">
        <v>25</v>
      </c>
      <c r="P116" s="211"/>
      <c r="Q116" s="163"/>
      <c r="R116" s="96"/>
      <c r="S116" s="163"/>
      <c r="T116" s="95"/>
    </row>
    <row r="117" spans="1:20" ht="15" customHeight="1">
      <c r="A117" s="91">
        <v>31257</v>
      </c>
      <c r="B117" s="92">
        <v>2.99</v>
      </c>
      <c r="C117" s="92"/>
      <c r="D117" s="163">
        <v>2174</v>
      </c>
      <c r="E117" s="163">
        <v>2660</v>
      </c>
      <c r="F117" s="93">
        <v>7.5</v>
      </c>
      <c r="G117" s="163">
        <v>428</v>
      </c>
      <c r="H117" s="163">
        <v>824</v>
      </c>
      <c r="I117" s="163"/>
      <c r="J117" s="163">
        <v>100</v>
      </c>
      <c r="K117" s="163">
        <v>684</v>
      </c>
      <c r="L117" s="163">
        <v>163</v>
      </c>
      <c r="M117" s="163">
        <v>67</v>
      </c>
      <c r="N117" s="97">
        <v>0.8</v>
      </c>
      <c r="O117" s="96" t="s">
        <v>25</v>
      </c>
      <c r="P117" s="211"/>
      <c r="Q117" s="163"/>
      <c r="R117" s="96"/>
      <c r="S117" s="163"/>
      <c r="T117" s="95"/>
    </row>
    <row r="118" spans="1:20" ht="15" customHeight="1">
      <c r="A118" s="91">
        <v>31260</v>
      </c>
      <c r="B118" s="92">
        <v>3.16</v>
      </c>
      <c r="C118" s="92">
        <v>79.84</v>
      </c>
      <c r="D118" s="163">
        <v>2156</v>
      </c>
      <c r="E118" s="163">
        <v>2650</v>
      </c>
      <c r="F118" s="93">
        <v>7.4</v>
      </c>
      <c r="G118" s="163">
        <v>424</v>
      </c>
      <c r="H118" s="163">
        <v>809</v>
      </c>
      <c r="I118" s="163"/>
      <c r="J118" s="163">
        <v>108</v>
      </c>
      <c r="K118" s="163">
        <v>692</v>
      </c>
      <c r="L118" s="163">
        <v>165</v>
      </c>
      <c r="M118" s="163">
        <v>68</v>
      </c>
      <c r="N118" s="97">
        <v>0.8</v>
      </c>
      <c r="O118" s="96" t="s">
        <v>25</v>
      </c>
      <c r="P118" s="211"/>
      <c r="Q118" s="163"/>
      <c r="R118" s="96"/>
      <c r="S118" s="163"/>
      <c r="T118" s="95"/>
    </row>
    <row r="119" spans="1:20" ht="15" customHeight="1">
      <c r="A119" s="91">
        <v>31264</v>
      </c>
      <c r="B119" s="92">
        <v>3.23</v>
      </c>
      <c r="C119" s="92"/>
      <c r="D119" s="163">
        <v>2355</v>
      </c>
      <c r="E119" s="163">
        <v>2720</v>
      </c>
      <c r="F119" s="93">
        <v>7.6</v>
      </c>
      <c r="G119" s="163">
        <v>428</v>
      </c>
      <c r="H119" s="163">
        <v>860</v>
      </c>
      <c r="I119" s="163"/>
      <c r="J119" s="163">
        <v>108</v>
      </c>
      <c r="K119" s="163">
        <v>708</v>
      </c>
      <c r="L119" s="163">
        <v>184</v>
      </c>
      <c r="M119" s="163">
        <v>60</v>
      </c>
      <c r="N119" s="97">
        <v>0.6</v>
      </c>
      <c r="O119" s="96" t="s">
        <v>25</v>
      </c>
      <c r="P119" s="211"/>
      <c r="Q119" s="163"/>
      <c r="R119" s="96"/>
      <c r="S119" s="163"/>
      <c r="T119" s="95"/>
    </row>
    <row r="120" spans="1:20" ht="15" customHeight="1">
      <c r="A120" s="91">
        <v>31271</v>
      </c>
      <c r="B120" s="92">
        <v>3.22</v>
      </c>
      <c r="C120" s="92"/>
      <c r="D120" s="163">
        <v>2321</v>
      </c>
      <c r="E120" s="163">
        <v>2680</v>
      </c>
      <c r="F120" s="93">
        <v>7.9</v>
      </c>
      <c r="G120" s="163">
        <v>404</v>
      </c>
      <c r="H120" s="163">
        <v>811</v>
      </c>
      <c r="I120" s="163"/>
      <c r="J120" s="163">
        <v>108</v>
      </c>
      <c r="K120" s="163">
        <v>708</v>
      </c>
      <c r="L120" s="163">
        <v>192</v>
      </c>
      <c r="M120" s="163">
        <v>55</v>
      </c>
      <c r="N120" s="97">
        <v>0.6</v>
      </c>
      <c r="O120" s="96" t="s">
        <v>25</v>
      </c>
      <c r="P120" s="211"/>
      <c r="Q120" s="163"/>
      <c r="R120" s="96"/>
      <c r="S120" s="163"/>
      <c r="T120" s="95"/>
    </row>
    <row r="121" spans="1:20" ht="15" customHeight="1">
      <c r="A121" s="91">
        <v>31278</v>
      </c>
      <c r="B121" s="92">
        <v>3.2</v>
      </c>
      <c r="C121" s="92"/>
      <c r="D121" s="163">
        <v>2260</v>
      </c>
      <c r="E121" s="163">
        <v>2500</v>
      </c>
      <c r="F121" s="93">
        <v>7.7</v>
      </c>
      <c r="G121" s="163">
        <v>364</v>
      </c>
      <c r="H121" s="163">
        <v>803</v>
      </c>
      <c r="I121" s="163"/>
      <c r="J121" s="163">
        <v>112</v>
      </c>
      <c r="K121" s="163">
        <v>664</v>
      </c>
      <c r="L121" s="163">
        <v>187</v>
      </c>
      <c r="M121" s="163">
        <v>48</v>
      </c>
      <c r="N121" s="97">
        <v>0.6</v>
      </c>
      <c r="O121" s="96" t="s">
        <v>25</v>
      </c>
      <c r="P121" s="211"/>
      <c r="Q121" s="163"/>
      <c r="R121" s="96"/>
      <c r="S121" s="163"/>
      <c r="T121" s="95"/>
    </row>
    <row r="122" spans="1:20" ht="15" customHeight="1">
      <c r="A122" s="91">
        <v>31282</v>
      </c>
      <c r="B122" s="92">
        <v>3.17</v>
      </c>
      <c r="C122" s="92">
        <v>75.457</v>
      </c>
      <c r="D122" s="163">
        <v>2143</v>
      </c>
      <c r="E122" s="163">
        <v>2410</v>
      </c>
      <c r="F122" s="93">
        <v>7.7</v>
      </c>
      <c r="G122" s="163">
        <v>348</v>
      </c>
      <c r="H122" s="163">
        <v>751</v>
      </c>
      <c r="I122" s="163"/>
      <c r="J122" s="163">
        <v>112</v>
      </c>
      <c r="K122" s="163">
        <v>688</v>
      </c>
      <c r="L122" s="163">
        <v>186</v>
      </c>
      <c r="M122" s="163">
        <v>54</v>
      </c>
      <c r="N122" s="97">
        <v>0.6</v>
      </c>
      <c r="O122" s="96" t="s">
        <v>25</v>
      </c>
      <c r="P122" s="211"/>
      <c r="Q122" s="163"/>
      <c r="R122" s="96"/>
      <c r="S122" s="163"/>
      <c r="T122" s="95"/>
    </row>
    <row r="123" spans="1:20" ht="15" customHeight="1">
      <c r="A123" s="91">
        <v>31285</v>
      </c>
      <c r="B123" s="92">
        <v>3.18</v>
      </c>
      <c r="C123" s="92"/>
      <c r="D123" s="163">
        <v>2151</v>
      </c>
      <c r="E123" s="163">
        <v>2350</v>
      </c>
      <c r="F123" s="93">
        <v>8</v>
      </c>
      <c r="G123" s="163">
        <v>340</v>
      </c>
      <c r="H123" s="163">
        <v>734</v>
      </c>
      <c r="I123" s="163"/>
      <c r="J123" s="163">
        <v>120</v>
      </c>
      <c r="K123" s="163">
        <v>664</v>
      </c>
      <c r="L123" s="163">
        <v>202</v>
      </c>
      <c r="M123" s="163">
        <v>39</v>
      </c>
      <c r="N123" s="97">
        <v>0.7</v>
      </c>
      <c r="O123" s="96" t="s">
        <v>25</v>
      </c>
      <c r="P123" s="211"/>
      <c r="Q123" s="163"/>
      <c r="R123" s="96"/>
      <c r="S123" s="163"/>
      <c r="T123" s="95"/>
    </row>
    <row r="124" spans="1:20" ht="15" customHeight="1">
      <c r="A124" s="91">
        <v>31292</v>
      </c>
      <c r="B124" s="92">
        <v>3</v>
      </c>
      <c r="C124" s="92"/>
      <c r="D124" s="163">
        <v>2185</v>
      </c>
      <c r="E124" s="163">
        <v>2480</v>
      </c>
      <c r="F124" s="93">
        <v>7.9</v>
      </c>
      <c r="G124" s="163">
        <v>368</v>
      </c>
      <c r="H124" s="163">
        <v>776</v>
      </c>
      <c r="I124" s="163"/>
      <c r="J124" s="163">
        <v>112</v>
      </c>
      <c r="K124" s="163">
        <v>716</v>
      </c>
      <c r="L124" s="163">
        <v>219</v>
      </c>
      <c r="M124" s="163">
        <v>41</v>
      </c>
      <c r="N124" s="97">
        <v>0.7</v>
      </c>
      <c r="O124" s="96" t="s">
        <v>25</v>
      </c>
      <c r="P124" s="211"/>
      <c r="Q124" s="163"/>
      <c r="R124" s="96"/>
      <c r="S124" s="163"/>
      <c r="T124" s="95"/>
    </row>
    <row r="125" spans="1:20" ht="15" customHeight="1">
      <c r="A125" s="91">
        <v>31296</v>
      </c>
      <c r="B125" s="92">
        <v>2.8</v>
      </c>
      <c r="C125" s="92">
        <v>57.199</v>
      </c>
      <c r="D125" s="163">
        <v>2497</v>
      </c>
      <c r="E125" s="163">
        <v>2780</v>
      </c>
      <c r="F125" s="93">
        <v>8.1</v>
      </c>
      <c r="G125" s="163">
        <v>428</v>
      </c>
      <c r="H125" s="163">
        <v>775</v>
      </c>
      <c r="I125" s="163"/>
      <c r="J125" s="163">
        <v>120</v>
      </c>
      <c r="K125" s="163">
        <v>768</v>
      </c>
      <c r="L125" s="163">
        <v>141</v>
      </c>
      <c r="M125" s="163">
        <v>101</v>
      </c>
      <c r="N125" s="97">
        <v>0.7</v>
      </c>
      <c r="O125" s="96" t="s">
        <v>25</v>
      </c>
      <c r="P125" s="211"/>
      <c r="Q125" s="163"/>
      <c r="R125" s="96"/>
      <c r="S125" s="163"/>
      <c r="T125" s="95"/>
    </row>
    <row r="126" spans="1:20" ht="15" customHeight="1">
      <c r="A126" s="91">
        <v>31299</v>
      </c>
      <c r="B126" s="92">
        <v>2.67</v>
      </c>
      <c r="C126" s="92"/>
      <c r="D126" s="163">
        <v>2558</v>
      </c>
      <c r="E126" s="163">
        <v>2900</v>
      </c>
      <c r="F126" s="93"/>
      <c r="G126" s="163">
        <v>480</v>
      </c>
      <c r="H126" s="163">
        <v>920</v>
      </c>
      <c r="I126" s="163"/>
      <c r="J126" s="163">
        <v>120</v>
      </c>
      <c r="K126" s="163">
        <v>768</v>
      </c>
      <c r="L126" s="163">
        <v>208</v>
      </c>
      <c r="M126" s="163">
        <v>60</v>
      </c>
      <c r="N126" s="97">
        <v>0.7</v>
      </c>
      <c r="O126" s="96" t="s">
        <v>25</v>
      </c>
      <c r="P126" s="211"/>
      <c r="Q126" s="163"/>
      <c r="R126" s="96"/>
      <c r="S126" s="163"/>
      <c r="T126" s="95"/>
    </row>
    <row r="127" spans="1:20" ht="15" customHeight="1">
      <c r="A127" s="91">
        <v>31306</v>
      </c>
      <c r="B127" s="92">
        <v>2.58</v>
      </c>
      <c r="C127" s="92"/>
      <c r="D127" s="163">
        <v>2663</v>
      </c>
      <c r="E127" s="163">
        <v>3200</v>
      </c>
      <c r="F127" s="93"/>
      <c r="G127" s="163">
        <v>572</v>
      </c>
      <c r="H127" s="163">
        <v>991</v>
      </c>
      <c r="I127" s="163"/>
      <c r="J127" s="163">
        <v>116</v>
      </c>
      <c r="K127" s="163">
        <v>796</v>
      </c>
      <c r="L127" s="163">
        <v>215</v>
      </c>
      <c r="M127" s="163">
        <v>62</v>
      </c>
      <c r="N127" s="97">
        <v>0.7</v>
      </c>
      <c r="O127" s="96" t="s">
        <v>25</v>
      </c>
      <c r="P127" s="211"/>
      <c r="Q127" s="163"/>
      <c r="R127" s="96"/>
      <c r="S127" s="163"/>
      <c r="T127" s="95"/>
    </row>
    <row r="128" spans="1:20" ht="15" customHeight="1">
      <c r="A128" s="91">
        <v>31314</v>
      </c>
      <c r="B128" s="92">
        <v>2.44</v>
      </c>
      <c r="C128" s="92"/>
      <c r="D128" s="163">
        <v>2991</v>
      </c>
      <c r="E128" s="163">
        <v>3400</v>
      </c>
      <c r="F128" s="93"/>
      <c r="G128" s="163">
        <v>640</v>
      </c>
      <c r="H128" s="163">
        <v>1030</v>
      </c>
      <c r="I128" s="163"/>
      <c r="J128" s="163">
        <v>120</v>
      </c>
      <c r="K128" s="163">
        <v>812</v>
      </c>
      <c r="L128" s="163">
        <v>233</v>
      </c>
      <c r="M128" s="163">
        <v>55</v>
      </c>
      <c r="N128" s="97">
        <v>0.7</v>
      </c>
      <c r="O128" s="96" t="s">
        <v>25</v>
      </c>
      <c r="P128" s="211"/>
      <c r="Q128" s="163"/>
      <c r="R128" s="96"/>
      <c r="S128" s="163"/>
      <c r="T128" s="95"/>
    </row>
    <row r="129" spans="1:20" ht="15" customHeight="1">
      <c r="A129" s="91">
        <v>31316</v>
      </c>
      <c r="B129" s="92">
        <v>2.38</v>
      </c>
      <c r="C129" s="92">
        <v>39.2</v>
      </c>
      <c r="D129" s="163">
        <v>3015</v>
      </c>
      <c r="E129" s="163">
        <v>3600</v>
      </c>
      <c r="F129" s="93"/>
      <c r="G129" s="163">
        <v>676</v>
      </c>
      <c r="H129" s="163">
        <v>1051</v>
      </c>
      <c r="I129" s="163"/>
      <c r="J129" s="163">
        <v>120</v>
      </c>
      <c r="K129" s="163">
        <v>896</v>
      </c>
      <c r="L129" s="163">
        <v>250</v>
      </c>
      <c r="M129" s="163">
        <v>65</v>
      </c>
      <c r="N129" s="97">
        <v>0.8</v>
      </c>
      <c r="O129" s="96" t="s">
        <v>25</v>
      </c>
      <c r="P129" s="211"/>
      <c r="Q129" s="163"/>
      <c r="R129" s="96"/>
      <c r="S129" s="163"/>
      <c r="T129" s="95"/>
    </row>
    <row r="130" spans="1:20" ht="15" customHeight="1">
      <c r="A130" s="91">
        <v>31320</v>
      </c>
      <c r="B130" s="92">
        <v>2.2</v>
      </c>
      <c r="C130" s="92"/>
      <c r="D130" s="163">
        <v>3232</v>
      </c>
      <c r="E130" s="163"/>
      <c r="F130" s="93">
        <v>8.8</v>
      </c>
      <c r="G130" s="163">
        <v>750</v>
      </c>
      <c r="H130" s="163">
        <v>1099</v>
      </c>
      <c r="I130" s="163"/>
      <c r="J130" s="163">
        <v>124</v>
      </c>
      <c r="K130" s="163">
        <v>900</v>
      </c>
      <c r="L130" s="163">
        <v>248</v>
      </c>
      <c r="M130" s="163">
        <v>68</v>
      </c>
      <c r="N130" s="97">
        <v>0.8</v>
      </c>
      <c r="O130" s="96" t="s">
        <v>25</v>
      </c>
      <c r="P130" s="211"/>
      <c r="Q130" s="163"/>
      <c r="R130" s="96"/>
      <c r="S130" s="163"/>
      <c r="T130" s="95"/>
    </row>
    <row r="131" spans="1:20" ht="15" customHeight="1">
      <c r="A131" s="91">
        <v>31334</v>
      </c>
      <c r="B131" s="92">
        <v>1.73</v>
      </c>
      <c r="C131" s="92"/>
      <c r="D131" s="163">
        <v>4740</v>
      </c>
      <c r="E131" s="163"/>
      <c r="F131" s="93">
        <v>8</v>
      </c>
      <c r="G131" s="163">
        <v>1230</v>
      </c>
      <c r="H131" s="163">
        <v>1469</v>
      </c>
      <c r="I131" s="163"/>
      <c r="J131" s="163">
        <v>128</v>
      </c>
      <c r="K131" s="163">
        <v>1160</v>
      </c>
      <c r="L131" s="163">
        <v>292</v>
      </c>
      <c r="M131" s="163">
        <v>104</v>
      </c>
      <c r="N131" s="97">
        <v>1</v>
      </c>
      <c r="O131" s="96" t="s">
        <v>25</v>
      </c>
      <c r="P131" s="211"/>
      <c r="Q131" s="163"/>
      <c r="R131" s="96"/>
      <c r="S131" s="163"/>
      <c r="T131" s="95"/>
    </row>
    <row r="132" spans="1:20" ht="15" customHeight="1">
      <c r="A132" s="91">
        <v>31341</v>
      </c>
      <c r="B132" s="92">
        <v>1.72</v>
      </c>
      <c r="C132" s="92"/>
      <c r="D132" s="163">
        <v>5240</v>
      </c>
      <c r="E132" s="163"/>
      <c r="F132" s="93">
        <v>8.1</v>
      </c>
      <c r="G132" s="163">
        <v>1430</v>
      </c>
      <c r="H132" s="163">
        <v>1537</v>
      </c>
      <c r="I132" s="163"/>
      <c r="J132" s="163">
        <v>124</v>
      </c>
      <c r="K132" s="163">
        <v>1170</v>
      </c>
      <c r="L132" s="163">
        <v>292</v>
      </c>
      <c r="M132" s="163">
        <v>107</v>
      </c>
      <c r="N132" s="97">
        <v>1</v>
      </c>
      <c r="O132" s="96" t="s">
        <v>25</v>
      </c>
      <c r="P132" s="211"/>
      <c r="Q132" s="163"/>
      <c r="R132" s="96"/>
      <c r="S132" s="163"/>
      <c r="T132" s="95"/>
    </row>
    <row r="133" spans="1:20" ht="15" customHeight="1">
      <c r="A133" s="91">
        <v>31348</v>
      </c>
      <c r="B133" s="92">
        <v>1.8</v>
      </c>
      <c r="C133" s="92"/>
      <c r="D133" s="163">
        <v>5692</v>
      </c>
      <c r="E133" s="163"/>
      <c r="F133" s="93">
        <v>8</v>
      </c>
      <c r="G133" s="163">
        <v>1560</v>
      </c>
      <c r="H133" s="163">
        <v>1664</v>
      </c>
      <c r="I133" s="163"/>
      <c r="J133" s="163">
        <v>124</v>
      </c>
      <c r="K133" s="163">
        <v>1260</v>
      </c>
      <c r="L133" s="163">
        <v>320</v>
      </c>
      <c r="M133" s="163">
        <v>112</v>
      </c>
      <c r="N133" s="97">
        <v>1</v>
      </c>
      <c r="O133" s="96" t="s">
        <v>25</v>
      </c>
      <c r="P133" s="211"/>
      <c r="Q133" s="163"/>
      <c r="R133" s="96"/>
      <c r="S133" s="163"/>
      <c r="T133" s="95"/>
    </row>
    <row r="134" spans="1:20" ht="15" customHeight="1">
      <c r="A134" s="91">
        <v>31355</v>
      </c>
      <c r="B134" s="92">
        <v>1.68</v>
      </c>
      <c r="C134" s="92"/>
      <c r="D134" s="163">
        <v>7433</v>
      </c>
      <c r="E134" s="163"/>
      <c r="F134" s="93">
        <v>8</v>
      </c>
      <c r="G134" s="163">
        <v>2160</v>
      </c>
      <c r="H134" s="163">
        <v>1875</v>
      </c>
      <c r="I134" s="163"/>
      <c r="J134" s="163">
        <v>124</v>
      </c>
      <c r="K134" s="163">
        <v>1500</v>
      </c>
      <c r="L134" s="163">
        <v>360</v>
      </c>
      <c r="M134" s="163">
        <v>146</v>
      </c>
      <c r="N134" s="97">
        <v>1.1</v>
      </c>
      <c r="O134" s="96" t="s">
        <v>25</v>
      </c>
      <c r="P134" s="211"/>
      <c r="Q134" s="163"/>
      <c r="R134" s="96"/>
      <c r="S134" s="163"/>
      <c r="T134" s="95"/>
    </row>
    <row r="135" spans="1:20" ht="15" customHeight="1">
      <c r="A135" s="91">
        <v>31361</v>
      </c>
      <c r="B135" s="92">
        <v>1.55</v>
      </c>
      <c r="C135" s="92"/>
      <c r="D135" s="163">
        <v>8307</v>
      </c>
      <c r="E135" s="163"/>
      <c r="F135" s="93">
        <v>8</v>
      </c>
      <c r="G135" s="163">
        <v>2520</v>
      </c>
      <c r="H135" s="163">
        <v>2154</v>
      </c>
      <c r="I135" s="163"/>
      <c r="J135" s="163">
        <v>124</v>
      </c>
      <c r="K135" s="163">
        <v>1600</v>
      </c>
      <c r="L135" s="163">
        <v>400</v>
      </c>
      <c r="M135" s="163">
        <v>146</v>
      </c>
      <c r="N135" s="97">
        <v>1.2</v>
      </c>
      <c r="O135" s="96" t="s">
        <v>25</v>
      </c>
      <c r="P135" s="211"/>
      <c r="Q135" s="163"/>
      <c r="R135" s="96"/>
      <c r="S135" s="163"/>
      <c r="T135" s="95"/>
    </row>
    <row r="136" spans="1:20" ht="15" customHeight="1">
      <c r="A136" s="91">
        <v>31364</v>
      </c>
      <c r="B136" s="92">
        <v>1.39</v>
      </c>
      <c r="C136" s="92">
        <v>13.73</v>
      </c>
      <c r="D136" s="163">
        <v>8535</v>
      </c>
      <c r="E136" s="163">
        <v>9800</v>
      </c>
      <c r="F136" s="93"/>
      <c r="G136" s="163">
        <v>2700</v>
      </c>
      <c r="H136" s="163">
        <v>2270</v>
      </c>
      <c r="I136" s="163"/>
      <c r="J136" s="163">
        <v>120</v>
      </c>
      <c r="K136" s="163">
        <v>1660</v>
      </c>
      <c r="L136" s="163">
        <v>432</v>
      </c>
      <c r="M136" s="163">
        <v>141</v>
      </c>
      <c r="N136" s="97">
        <v>1.1</v>
      </c>
      <c r="O136" s="96" t="s">
        <v>25</v>
      </c>
      <c r="P136" s="211"/>
      <c r="Q136" s="163"/>
      <c r="R136" s="96"/>
      <c r="S136" s="163"/>
      <c r="T136" s="95"/>
    </row>
    <row r="137" spans="1:20" ht="15" customHeight="1">
      <c r="A137" s="91">
        <v>31369</v>
      </c>
      <c r="B137" s="92">
        <v>1.35</v>
      </c>
      <c r="C137" s="92"/>
      <c r="D137" s="163">
        <v>9470</v>
      </c>
      <c r="E137" s="163"/>
      <c r="F137" s="93">
        <v>8.1</v>
      </c>
      <c r="G137" s="163">
        <v>2970</v>
      </c>
      <c r="H137" s="163">
        <v>2401</v>
      </c>
      <c r="I137" s="163"/>
      <c r="J137" s="163">
        <v>80</v>
      </c>
      <c r="K137" s="163">
        <v>1860</v>
      </c>
      <c r="L137" s="163">
        <v>440</v>
      </c>
      <c r="M137" s="163">
        <v>185</v>
      </c>
      <c r="N137" s="97">
        <v>1.3</v>
      </c>
      <c r="O137" s="96" t="s">
        <v>25</v>
      </c>
      <c r="P137" s="211"/>
      <c r="Q137" s="163"/>
      <c r="R137" s="96"/>
      <c r="S137" s="163"/>
      <c r="T137" s="95"/>
    </row>
    <row r="138" spans="1:20" ht="15" customHeight="1">
      <c r="A138" s="91">
        <v>31384</v>
      </c>
      <c r="B138" s="92">
        <v>1.25</v>
      </c>
      <c r="C138" s="92"/>
      <c r="D138" s="163">
        <v>12970</v>
      </c>
      <c r="E138" s="163"/>
      <c r="F138" s="93">
        <v>7.9</v>
      </c>
      <c r="G138" s="163">
        <v>4100</v>
      </c>
      <c r="H138" s="163">
        <v>2999</v>
      </c>
      <c r="I138" s="163"/>
      <c r="J138" s="163">
        <v>144</v>
      </c>
      <c r="K138" s="163">
        <v>2220</v>
      </c>
      <c r="L138" s="163">
        <v>480</v>
      </c>
      <c r="M138" s="163">
        <v>248</v>
      </c>
      <c r="N138" s="97">
        <v>1.4</v>
      </c>
      <c r="O138" s="96" t="s">
        <v>25</v>
      </c>
      <c r="P138" s="211"/>
      <c r="Q138" s="163"/>
      <c r="R138" s="96"/>
      <c r="S138" s="163"/>
      <c r="T138" s="95"/>
    </row>
    <row r="139" spans="1:20" ht="15" customHeight="1">
      <c r="A139" s="91">
        <v>31390</v>
      </c>
      <c r="B139" s="92">
        <v>1.16</v>
      </c>
      <c r="C139" s="92"/>
      <c r="D139" s="163">
        <v>12572</v>
      </c>
      <c r="E139" s="163"/>
      <c r="F139" s="93">
        <v>7.9</v>
      </c>
      <c r="G139" s="163">
        <v>3900</v>
      </c>
      <c r="H139" s="163">
        <v>2872</v>
      </c>
      <c r="I139" s="163"/>
      <c r="J139" s="163">
        <v>128</v>
      </c>
      <c r="K139" s="163">
        <v>2200</v>
      </c>
      <c r="L139" s="163">
        <v>464</v>
      </c>
      <c r="M139" s="163">
        <v>253</v>
      </c>
      <c r="N139" s="97">
        <v>1.4</v>
      </c>
      <c r="O139" s="96" t="s">
        <v>25</v>
      </c>
      <c r="P139" s="211"/>
      <c r="Q139" s="163"/>
      <c r="R139" s="96"/>
      <c r="S139" s="163"/>
      <c r="T139" s="95"/>
    </row>
    <row r="140" spans="1:20" ht="15" customHeight="1">
      <c r="A140" s="91">
        <v>31398</v>
      </c>
      <c r="B140" s="92">
        <v>1.16</v>
      </c>
      <c r="C140" s="92">
        <v>6.918</v>
      </c>
      <c r="D140" s="163">
        <v>12592</v>
      </c>
      <c r="E140" s="163">
        <v>15000</v>
      </c>
      <c r="F140" s="93">
        <v>7.8</v>
      </c>
      <c r="G140" s="163">
        <v>4100</v>
      </c>
      <c r="H140" s="163">
        <v>2961</v>
      </c>
      <c r="I140" s="163"/>
      <c r="J140" s="163">
        <v>132</v>
      </c>
      <c r="K140" s="163">
        <v>2440</v>
      </c>
      <c r="L140" s="163">
        <v>536</v>
      </c>
      <c r="M140" s="163">
        <v>267</v>
      </c>
      <c r="N140" s="97">
        <v>1.5</v>
      </c>
      <c r="O140" s="96" t="s">
        <v>25</v>
      </c>
      <c r="P140" s="211"/>
      <c r="Q140" s="163"/>
      <c r="R140" s="96"/>
      <c r="S140" s="163"/>
      <c r="T140" s="95"/>
    </row>
    <row r="141" spans="1:20" ht="15" customHeight="1">
      <c r="A141" s="91">
        <v>31415</v>
      </c>
      <c r="B141" s="92">
        <v>1.07</v>
      </c>
      <c r="C141" s="92">
        <v>4.33</v>
      </c>
      <c r="D141" s="163">
        <v>14538</v>
      </c>
      <c r="E141" s="163">
        <v>18000</v>
      </c>
      <c r="F141" s="93">
        <v>8.2</v>
      </c>
      <c r="G141" s="163">
        <v>4820</v>
      </c>
      <c r="H141" s="163">
        <v>3575</v>
      </c>
      <c r="I141" s="163"/>
      <c r="J141" s="163">
        <v>124</v>
      </c>
      <c r="K141" s="163">
        <v>2620</v>
      </c>
      <c r="L141" s="163">
        <v>560</v>
      </c>
      <c r="M141" s="163">
        <v>296</v>
      </c>
      <c r="N141" s="97">
        <v>1.7</v>
      </c>
      <c r="O141" s="96" t="s">
        <v>25</v>
      </c>
      <c r="P141" s="211"/>
      <c r="Q141" s="163"/>
      <c r="R141" s="96"/>
      <c r="S141" s="163"/>
      <c r="T141" s="95"/>
    </row>
    <row r="142" spans="1:20" ht="15" customHeight="1">
      <c r="A142" s="91">
        <v>31417</v>
      </c>
      <c r="B142" s="92">
        <v>1.09</v>
      </c>
      <c r="C142" s="92"/>
      <c r="D142" s="163">
        <v>15927</v>
      </c>
      <c r="E142" s="163">
        <v>17200</v>
      </c>
      <c r="F142" s="93">
        <v>7.6</v>
      </c>
      <c r="G142" s="163">
        <v>5060</v>
      </c>
      <c r="H142" s="163">
        <v>3645</v>
      </c>
      <c r="I142" s="163"/>
      <c r="J142" s="163">
        <v>124</v>
      </c>
      <c r="K142" s="163">
        <v>2860</v>
      </c>
      <c r="L142" s="163">
        <v>600</v>
      </c>
      <c r="M142" s="163">
        <v>330</v>
      </c>
      <c r="N142" s="97">
        <v>1.2</v>
      </c>
      <c r="O142" s="96" t="s">
        <v>26</v>
      </c>
      <c r="P142" s="211"/>
      <c r="Q142" s="163"/>
      <c r="R142" s="96"/>
      <c r="S142" s="163"/>
      <c r="T142" s="95"/>
    </row>
    <row r="143" spans="1:20" ht="15" customHeight="1">
      <c r="A143" s="91">
        <v>31420</v>
      </c>
      <c r="B143" s="92">
        <v>1.13</v>
      </c>
      <c r="C143" s="92">
        <v>6.74</v>
      </c>
      <c r="D143" s="163">
        <v>15636</v>
      </c>
      <c r="E143" s="163">
        <v>19000</v>
      </c>
      <c r="F143" s="93">
        <v>8</v>
      </c>
      <c r="G143" s="163">
        <v>5320</v>
      </c>
      <c r="H143" s="163">
        <v>3628</v>
      </c>
      <c r="I143" s="163"/>
      <c r="J143" s="163">
        <v>112</v>
      </c>
      <c r="K143" s="163">
        <v>2620</v>
      </c>
      <c r="L143" s="163">
        <v>584</v>
      </c>
      <c r="M143" s="163">
        <v>282</v>
      </c>
      <c r="N143" s="97">
        <v>1.6</v>
      </c>
      <c r="O143" s="96" t="s">
        <v>27</v>
      </c>
      <c r="P143" s="211"/>
      <c r="Q143" s="163"/>
      <c r="R143" s="96"/>
      <c r="S143" s="163"/>
      <c r="T143" s="95"/>
    </row>
    <row r="144" spans="1:20" ht="15" customHeight="1">
      <c r="A144" s="91">
        <v>31421</v>
      </c>
      <c r="B144" s="92">
        <v>1.12</v>
      </c>
      <c r="C144" s="92"/>
      <c r="D144" s="163">
        <v>16979</v>
      </c>
      <c r="E144" s="163">
        <v>18500</v>
      </c>
      <c r="F144" s="93">
        <v>7.6</v>
      </c>
      <c r="G144" s="163">
        <v>5480</v>
      </c>
      <c r="H144" s="163">
        <v>3645</v>
      </c>
      <c r="I144" s="163"/>
      <c r="J144" s="163">
        <v>104</v>
      </c>
      <c r="K144" s="163">
        <v>2880</v>
      </c>
      <c r="L144" s="163">
        <v>584</v>
      </c>
      <c r="M144" s="163">
        <v>345</v>
      </c>
      <c r="N144" s="97">
        <v>0.7</v>
      </c>
      <c r="O144" s="96" t="s">
        <v>26</v>
      </c>
      <c r="P144" s="211"/>
      <c r="Q144" s="163"/>
      <c r="R144" s="96"/>
      <c r="S144" s="163"/>
      <c r="T144" s="95"/>
    </row>
    <row r="145" spans="1:20" ht="15" customHeight="1">
      <c r="A145" s="91">
        <v>31423</v>
      </c>
      <c r="B145" s="92">
        <v>1.06</v>
      </c>
      <c r="C145" s="92"/>
      <c r="D145" s="163">
        <v>16315</v>
      </c>
      <c r="E145" s="163">
        <v>18000</v>
      </c>
      <c r="F145" s="93">
        <v>7.7</v>
      </c>
      <c r="G145" s="163">
        <v>5300</v>
      </c>
      <c r="H145" s="163">
        <v>3594</v>
      </c>
      <c r="I145" s="163"/>
      <c r="J145" s="163">
        <v>104</v>
      </c>
      <c r="K145" s="163">
        <v>2720</v>
      </c>
      <c r="L145" s="163">
        <v>552</v>
      </c>
      <c r="M145" s="163">
        <v>326</v>
      </c>
      <c r="N145" s="97">
        <v>0.7</v>
      </c>
      <c r="O145" s="96" t="s">
        <v>26</v>
      </c>
      <c r="P145" s="211"/>
      <c r="Q145" s="163"/>
      <c r="R145" s="96"/>
      <c r="S145" s="163"/>
      <c r="T145" s="95"/>
    </row>
    <row r="146" spans="1:20" ht="15" customHeight="1">
      <c r="A146" s="91">
        <v>31426</v>
      </c>
      <c r="B146" s="92">
        <v>1.02</v>
      </c>
      <c r="C146" s="92"/>
      <c r="D146" s="163">
        <v>15221</v>
      </c>
      <c r="E146" s="163">
        <v>17200</v>
      </c>
      <c r="F146" s="93">
        <v>7.3</v>
      </c>
      <c r="G146" s="163">
        <v>5100</v>
      </c>
      <c r="H146" s="163">
        <v>3534</v>
      </c>
      <c r="I146" s="163"/>
      <c r="J146" s="163">
        <v>120</v>
      </c>
      <c r="K146" s="163">
        <v>2700</v>
      </c>
      <c r="L146" s="163">
        <v>552</v>
      </c>
      <c r="M146" s="163">
        <v>321</v>
      </c>
      <c r="N146" s="97">
        <v>0.6</v>
      </c>
      <c r="O146" s="96" t="s">
        <v>26</v>
      </c>
      <c r="P146" s="211"/>
      <c r="Q146" s="163"/>
      <c r="R146" s="96"/>
      <c r="S146" s="163"/>
      <c r="T146" s="95"/>
    </row>
    <row r="147" spans="1:20" ht="15" customHeight="1">
      <c r="A147" s="91">
        <v>31430</v>
      </c>
      <c r="B147" s="92">
        <v>1.13</v>
      </c>
      <c r="C147" s="92">
        <v>6.799</v>
      </c>
      <c r="D147" s="163">
        <v>14898</v>
      </c>
      <c r="E147" s="163">
        <v>16500</v>
      </c>
      <c r="F147" s="93">
        <v>7.3</v>
      </c>
      <c r="G147" s="163">
        <v>4800</v>
      </c>
      <c r="H147" s="163">
        <v>3375</v>
      </c>
      <c r="I147" s="163"/>
      <c r="J147" s="163">
        <v>116</v>
      </c>
      <c r="K147" s="163">
        <v>2580</v>
      </c>
      <c r="L147" s="163">
        <v>544</v>
      </c>
      <c r="M147" s="163">
        <v>296</v>
      </c>
      <c r="N147" s="97">
        <v>0.6</v>
      </c>
      <c r="O147" s="96" t="s">
        <v>27</v>
      </c>
      <c r="P147" s="211"/>
      <c r="Q147" s="163"/>
      <c r="R147" s="96"/>
      <c r="S147" s="163"/>
      <c r="T147" s="95"/>
    </row>
    <row r="148" spans="1:20" ht="15" customHeight="1">
      <c r="A148" s="91">
        <v>31432</v>
      </c>
      <c r="B148" s="92">
        <v>1.2</v>
      </c>
      <c r="C148" s="92"/>
      <c r="D148" s="163">
        <v>14210</v>
      </c>
      <c r="E148" s="163">
        <v>17000</v>
      </c>
      <c r="F148" s="93">
        <v>7.7</v>
      </c>
      <c r="G148" s="163">
        <v>4720</v>
      </c>
      <c r="H148" s="163">
        <v>3284</v>
      </c>
      <c r="I148" s="163"/>
      <c r="J148" s="163">
        <v>92</v>
      </c>
      <c r="K148" s="163">
        <v>2360</v>
      </c>
      <c r="L148" s="163">
        <v>496</v>
      </c>
      <c r="M148" s="163">
        <v>272</v>
      </c>
      <c r="N148" s="97" t="s">
        <v>28</v>
      </c>
      <c r="O148" s="96" t="s">
        <v>27</v>
      </c>
      <c r="P148" s="211"/>
      <c r="Q148" s="163"/>
      <c r="R148" s="96"/>
      <c r="S148" s="163"/>
      <c r="T148" s="95"/>
    </row>
    <row r="149" spans="1:20" ht="15" customHeight="1">
      <c r="A149" s="91">
        <v>31434</v>
      </c>
      <c r="B149" s="92">
        <v>1.2</v>
      </c>
      <c r="C149" s="92">
        <v>9.312</v>
      </c>
      <c r="D149" s="163">
        <v>14529</v>
      </c>
      <c r="E149" s="163">
        <v>17800</v>
      </c>
      <c r="F149" s="93">
        <v>7.8</v>
      </c>
      <c r="G149" s="163">
        <v>4960</v>
      </c>
      <c r="H149" s="163">
        <v>3363</v>
      </c>
      <c r="I149" s="163"/>
      <c r="J149" s="163">
        <v>108</v>
      </c>
      <c r="K149" s="163">
        <v>2600</v>
      </c>
      <c r="L149" s="163">
        <v>536</v>
      </c>
      <c r="M149" s="163">
        <v>306</v>
      </c>
      <c r="N149" s="97">
        <v>1.3</v>
      </c>
      <c r="O149" s="96" t="s">
        <v>27</v>
      </c>
      <c r="P149" s="211"/>
      <c r="Q149" s="163"/>
      <c r="R149" s="96"/>
      <c r="S149" s="163"/>
      <c r="T149" s="95"/>
    </row>
    <row r="150" spans="1:20" ht="15" customHeight="1">
      <c r="A150" s="91">
        <v>31439</v>
      </c>
      <c r="B150" s="92">
        <v>1.05</v>
      </c>
      <c r="C150" s="92"/>
      <c r="D150" s="163">
        <v>14469</v>
      </c>
      <c r="E150" s="163">
        <v>17200</v>
      </c>
      <c r="F150" s="93">
        <v>7.8</v>
      </c>
      <c r="G150" s="163">
        <v>4940</v>
      </c>
      <c r="H150" s="163">
        <v>3342</v>
      </c>
      <c r="I150" s="163"/>
      <c r="J150" s="163">
        <v>112</v>
      </c>
      <c r="K150" s="163">
        <v>2420</v>
      </c>
      <c r="L150" s="163">
        <v>504</v>
      </c>
      <c r="M150" s="163">
        <v>282</v>
      </c>
      <c r="N150" s="97">
        <v>1.5</v>
      </c>
      <c r="O150" s="96" t="s">
        <v>26</v>
      </c>
      <c r="P150" s="211"/>
      <c r="Q150" s="163"/>
      <c r="R150" s="96"/>
      <c r="S150" s="163"/>
      <c r="T150" s="95"/>
    </row>
    <row r="151" spans="1:20" ht="15" customHeight="1">
      <c r="A151" s="91">
        <v>31449</v>
      </c>
      <c r="B151" s="92">
        <v>0.86</v>
      </c>
      <c r="C151" s="92"/>
      <c r="D151" s="163">
        <v>16403</v>
      </c>
      <c r="E151" s="163">
        <v>19000</v>
      </c>
      <c r="F151" s="93">
        <v>7.8</v>
      </c>
      <c r="G151" s="163">
        <v>5400</v>
      </c>
      <c r="H151" s="163">
        <v>3711</v>
      </c>
      <c r="I151" s="163"/>
      <c r="J151" s="163">
        <v>136</v>
      </c>
      <c r="K151" s="163">
        <v>2800</v>
      </c>
      <c r="L151" s="163">
        <v>560</v>
      </c>
      <c r="M151" s="163">
        <v>340</v>
      </c>
      <c r="N151" s="97">
        <v>1.8</v>
      </c>
      <c r="O151" s="96" t="s">
        <v>26</v>
      </c>
      <c r="P151" s="211"/>
      <c r="Q151" s="163"/>
      <c r="R151" s="96"/>
      <c r="S151" s="163"/>
      <c r="T151" s="95"/>
    </row>
    <row r="152" spans="1:20" ht="15" customHeight="1">
      <c r="A152" s="91">
        <v>31454</v>
      </c>
      <c r="B152" s="92">
        <v>0.84</v>
      </c>
      <c r="C152" s="92"/>
      <c r="D152" s="163">
        <v>18365</v>
      </c>
      <c r="E152" s="163">
        <v>21100</v>
      </c>
      <c r="F152" s="93">
        <v>7.5</v>
      </c>
      <c r="G152" s="163">
        <v>6300</v>
      </c>
      <c r="H152" s="163">
        <v>4059</v>
      </c>
      <c r="I152" s="163"/>
      <c r="J152" s="163">
        <v>156</v>
      </c>
      <c r="K152" s="163">
        <v>3500</v>
      </c>
      <c r="L152" s="163">
        <v>720</v>
      </c>
      <c r="M152" s="163">
        <v>413</v>
      </c>
      <c r="N152" s="97">
        <v>2.2</v>
      </c>
      <c r="O152" s="96" t="s">
        <v>25</v>
      </c>
      <c r="P152" s="211"/>
      <c r="Q152" s="163"/>
      <c r="R152" s="96"/>
      <c r="S152" s="163"/>
      <c r="T152" s="95"/>
    </row>
    <row r="153" spans="1:20" ht="15" customHeight="1">
      <c r="A153" s="91">
        <v>31458</v>
      </c>
      <c r="B153" s="92">
        <v>0.83</v>
      </c>
      <c r="C153" s="92"/>
      <c r="D153" s="163">
        <v>18987</v>
      </c>
      <c r="E153" s="163">
        <v>22000</v>
      </c>
      <c r="F153" s="93">
        <v>8.1</v>
      </c>
      <c r="G153" s="163">
        <v>6500</v>
      </c>
      <c r="H153" s="163">
        <v>4219</v>
      </c>
      <c r="I153" s="163"/>
      <c r="J153" s="163">
        <v>168</v>
      </c>
      <c r="K153" s="163">
        <v>3600</v>
      </c>
      <c r="L153" s="163">
        <v>720</v>
      </c>
      <c r="M153" s="163">
        <v>437</v>
      </c>
      <c r="N153" s="97">
        <v>2.3</v>
      </c>
      <c r="O153" s="96" t="s">
        <v>25</v>
      </c>
      <c r="P153" s="211"/>
      <c r="Q153" s="163"/>
      <c r="R153" s="96"/>
      <c r="S153" s="163"/>
      <c r="T153" s="95"/>
    </row>
    <row r="154" spans="1:20" ht="15" customHeight="1">
      <c r="A154" s="91">
        <v>31464</v>
      </c>
      <c r="B154" s="92">
        <v>0.77</v>
      </c>
      <c r="C154" s="92"/>
      <c r="D154" s="163">
        <v>21871</v>
      </c>
      <c r="E154" s="163">
        <v>26000</v>
      </c>
      <c r="F154" s="93">
        <v>7.3</v>
      </c>
      <c r="G154" s="163">
        <v>7600</v>
      </c>
      <c r="H154" s="163">
        <v>4922</v>
      </c>
      <c r="I154" s="163"/>
      <c r="J154" s="163">
        <v>188</v>
      </c>
      <c r="K154" s="163">
        <v>3900</v>
      </c>
      <c r="L154" s="163">
        <v>720</v>
      </c>
      <c r="M154" s="163">
        <v>510</v>
      </c>
      <c r="N154" s="97">
        <v>2.2</v>
      </c>
      <c r="O154" s="96" t="s">
        <v>25</v>
      </c>
      <c r="P154" s="211"/>
      <c r="Q154" s="163"/>
      <c r="R154" s="96"/>
      <c r="S154" s="163"/>
      <c r="T154" s="95"/>
    </row>
    <row r="155" spans="1:20" ht="15" customHeight="1">
      <c r="A155" s="91">
        <v>31468</v>
      </c>
      <c r="B155" s="92">
        <v>0.79</v>
      </c>
      <c r="C155" s="92"/>
      <c r="D155" s="163">
        <v>21995</v>
      </c>
      <c r="E155" s="163">
        <v>16200</v>
      </c>
      <c r="F155" s="93">
        <v>7.3</v>
      </c>
      <c r="G155" s="163">
        <v>7500</v>
      </c>
      <c r="H155" s="163">
        <v>4890</v>
      </c>
      <c r="I155" s="163"/>
      <c r="J155" s="163">
        <v>188</v>
      </c>
      <c r="K155" s="163">
        <v>4000</v>
      </c>
      <c r="L155" s="163">
        <v>760</v>
      </c>
      <c r="M155" s="163">
        <v>510</v>
      </c>
      <c r="N155" s="97">
        <v>2.2</v>
      </c>
      <c r="O155" s="96" t="s">
        <v>25</v>
      </c>
      <c r="P155" s="211"/>
      <c r="Q155" s="163"/>
      <c r="R155" s="96"/>
      <c r="S155" s="163"/>
      <c r="T155" s="95"/>
    </row>
    <row r="156" spans="1:20" ht="15" customHeight="1">
      <c r="A156" s="91">
        <v>31483</v>
      </c>
      <c r="B156" s="92">
        <v>0.74</v>
      </c>
      <c r="C156" s="92"/>
      <c r="D156" s="163">
        <v>22030</v>
      </c>
      <c r="E156" s="163">
        <v>26500</v>
      </c>
      <c r="F156" s="93">
        <v>7.5</v>
      </c>
      <c r="G156" s="163">
        <v>7500</v>
      </c>
      <c r="H156" s="163">
        <v>4847</v>
      </c>
      <c r="I156" s="163"/>
      <c r="J156" s="163">
        <v>184</v>
      </c>
      <c r="K156" s="163">
        <v>3900</v>
      </c>
      <c r="L156" s="163">
        <v>760</v>
      </c>
      <c r="M156" s="163">
        <v>486</v>
      </c>
      <c r="N156" s="97">
        <v>2.2</v>
      </c>
      <c r="O156" s="96" t="s">
        <v>25</v>
      </c>
      <c r="P156" s="211"/>
      <c r="Q156" s="163"/>
      <c r="R156" s="96"/>
      <c r="S156" s="163"/>
      <c r="T156" s="95"/>
    </row>
    <row r="157" spans="1:20" ht="15" customHeight="1">
      <c r="A157" s="91">
        <v>31486</v>
      </c>
      <c r="B157" s="92">
        <v>0.76</v>
      </c>
      <c r="C157" s="92">
        <v>0.752</v>
      </c>
      <c r="D157" s="163">
        <v>21600</v>
      </c>
      <c r="E157" s="163">
        <v>24500</v>
      </c>
      <c r="F157" s="93">
        <v>7.8</v>
      </c>
      <c r="G157" s="163">
        <v>7180</v>
      </c>
      <c r="H157" s="163">
        <v>4831</v>
      </c>
      <c r="I157" s="163"/>
      <c r="J157" s="163">
        <v>184</v>
      </c>
      <c r="K157" s="163">
        <v>3600</v>
      </c>
      <c r="L157" s="163">
        <v>672</v>
      </c>
      <c r="M157" s="163">
        <v>466</v>
      </c>
      <c r="N157" s="97">
        <v>2.1</v>
      </c>
      <c r="O157" s="96" t="s">
        <v>27</v>
      </c>
      <c r="P157" s="211"/>
      <c r="Q157" s="163"/>
      <c r="R157" s="96"/>
      <c r="S157" s="163"/>
      <c r="T157" s="95"/>
    </row>
    <row r="158" spans="1:20" ht="15" customHeight="1">
      <c r="A158" s="91">
        <v>31491</v>
      </c>
      <c r="B158" s="92">
        <v>0.75</v>
      </c>
      <c r="C158" s="92">
        <v>0.741</v>
      </c>
      <c r="D158" s="163">
        <v>22376</v>
      </c>
      <c r="E158" s="163">
        <v>26000</v>
      </c>
      <c r="F158" s="93">
        <v>8</v>
      </c>
      <c r="G158" s="163">
        <v>7180</v>
      </c>
      <c r="H158" s="163">
        <v>4874</v>
      </c>
      <c r="I158" s="163"/>
      <c r="J158" s="163">
        <v>192</v>
      </c>
      <c r="K158" s="163">
        <v>3700</v>
      </c>
      <c r="L158" s="163">
        <v>720</v>
      </c>
      <c r="M158" s="163">
        <v>462</v>
      </c>
      <c r="N158" s="97">
        <v>2.4</v>
      </c>
      <c r="O158" s="96" t="s">
        <v>27</v>
      </c>
      <c r="P158" s="211"/>
      <c r="Q158" s="163"/>
      <c r="R158" s="96"/>
      <c r="S158" s="163"/>
      <c r="T158" s="95"/>
    </row>
    <row r="159" spans="1:20" ht="15" customHeight="1">
      <c r="A159" s="91">
        <v>31513</v>
      </c>
      <c r="B159" s="92">
        <v>0.815</v>
      </c>
      <c r="C159" s="92">
        <v>1.348</v>
      </c>
      <c r="D159" s="163">
        <v>26168</v>
      </c>
      <c r="E159" s="163">
        <v>26100</v>
      </c>
      <c r="F159" s="93">
        <v>7.9</v>
      </c>
      <c r="G159" s="163">
        <v>8200</v>
      </c>
      <c r="H159" s="163">
        <v>5268</v>
      </c>
      <c r="I159" s="163"/>
      <c r="J159" s="163">
        <v>192</v>
      </c>
      <c r="K159" s="163">
        <v>4100</v>
      </c>
      <c r="L159" s="163">
        <v>840</v>
      </c>
      <c r="M159" s="163">
        <v>486</v>
      </c>
      <c r="N159" s="97">
        <v>2.2</v>
      </c>
      <c r="O159" s="96" t="s">
        <v>27</v>
      </c>
      <c r="P159" s="211"/>
      <c r="Q159" s="163"/>
      <c r="R159" s="96"/>
      <c r="S159" s="163"/>
      <c r="T159" s="95"/>
    </row>
    <row r="160" spans="1:20" ht="15" customHeight="1">
      <c r="A160" s="91">
        <v>31517</v>
      </c>
      <c r="B160" s="92">
        <v>0.86</v>
      </c>
      <c r="C160" s="92"/>
      <c r="D160" s="163">
        <v>26448</v>
      </c>
      <c r="E160" s="163">
        <v>26500</v>
      </c>
      <c r="F160" s="93">
        <v>7.9</v>
      </c>
      <c r="G160" s="163">
        <v>8100</v>
      </c>
      <c r="H160" s="163">
        <v>5331</v>
      </c>
      <c r="I160" s="163"/>
      <c r="J160" s="163">
        <v>200</v>
      </c>
      <c r="K160" s="163">
        <v>4300</v>
      </c>
      <c r="L160" s="163">
        <v>880</v>
      </c>
      <c r="M160" s="163">
        <v>510</v>
      </c>
      <c r="N160" s="97">
        <v>2.3</v>
      </c>
      <c r="O160" s="96" t="s">
        <v>27</v>
      </c>
      <c r="P160" s="211"/>
      <c r="Q160" s="163"/>
      <c r="R160" s="96"/>
      <c r="S160" s="163"/>
      <c r="T160" s="95"/>
    </row>
    <row r="161" spans="1:20" ht="15" customHeight="1">
      <c r="A161" s="91">
        <v>31531</v>
      </c>
      <c r="B161" s="92">
        <v>0.94</v>
      </c>
      <c r="C161" s="92">
        <v>3.015</v>
      </c>
      <c r="D161" s="163">
        <v>36600</v>
      </c>
      <c r="E161" s="163">
        <v>38000</v>
      </c>
      <c r="F161" s="93">
        <v>7.9</v>
      </c>
      <c r="G161" s="163">
        <v>13000</v>
      </c>
      <c r="H161" s="163">
        <v>6813</v>
      </c>
      <c r="I161" s="163"/>
      <c r="J161" s="163">
        <v>168</v>
      </c>
      <c r="K161" s="163">
        <v>5900</v>
      </c>
      <c r="L161" s="163">
        <v>1080</v>
      </c>
      <c r="M161" s="163">
        <v>778</v>
      </c>
      <c r="N161" s="97">
        <v>2.2</v>
      </c>
      <c r="O161" s="96" t="s">
        <v>27</v>
      </c>
      <c r="P161" s="211"/>
      <c r="Q161" s="163"/>
      <c r="R161" s="96"/>
      <c r="S161" s="163"/>
      <c r="T161" s="95"/>
    </row>
    <row r="162" spans="1:20" ht="15" customHeight="1">
      <c r="A162" s="91">
        <v>31533</v>
      </c>
      <c r="B162" s="92">
        <v>0.96</v>
      </c>
      <c r="C162" s="92"/>
      <c r="D162" s="163">
        <v>21632</v>
      </c>
      <c r="E162" s="163">
        <v>28500</v>
      </c>
      <c r="F162" s="93">
        <v>7.5</v>
      </c>
      <c r="G162" s="163">
        <v>6820</v>
      </c>
      <c r="H162" s="163">
        <v>4205</v>
      </c>
      <c r="I162" s="163"/>
      <c r="J162" s="163">
        <v>160</v>
      </c>
      <c r="K162" s="163">
        <v>2940</v>
      </c>
      <c r="L162" s="163">
        <v>584</v>
      </c>
      <c r="M162" s="163">
        <v>360</v>
      </c>
      <c r="N162" s="97">
        <v>1.8</v>
      </c>
      <c r="O162" s="96" t="s">
        <v>26</v>
      </c>
      <c r="P162" s="211"/>
      <c r="Q162" s="163"/>
      <c r="R162" s="96"/>
      <c r="S162" s="163"/>
      <c r="T162" s="95"/>
    </row>
    <row r="163" spans="1:20" ht="15" customHeight="1">
      <c r="A163" s="91">
        <v>31541</v>
      </c>
      <c r="B163" s="92">
        <v>0.98</v>
      </c>
      <c r="C163" s="92"/>
      <c r="D163" s="163">
        <v>21456</v>
      </c>
      <c r="E163" s="163">
        <v>28500</v>
      </c>
      <c r="F163" s="93">
        <v>7.5</v>
      </c>
      <c r="G163" s="163">
        <v>6740</v>
      </c>
      <c r="H163" s="163">
        <v>4099</v>
      </c>
      <c r="I163" s="163"/>
      <c r="J163" s="163">
        <v>160</v>
      </c>
      <c r="K163" s="163">
        <v>2800</v>
      </c>
      <c r="L163" s="163">
        <v>584</v>
      </c>
      <c r="M163" s="163">
        <v>326</v>
      </c>
      <c r="N163" s="97">
        <v>1.8</v>
      </c>
      <c r="O163" s="96" t="s">
        <v>26</v>
      </c>
      <c r="P163" s="211"/>
      <c r="Q163" s="163"/>
      <c r="R163" s="96"/>
      <c r="S163" s="163"/>
      <c r="T163" s="95"/>
    </row>
    <row r="164" spans="1:20" ht="15" customHeight="1">
      <c r="A164" s="91">
        <v>31549</v>
      </c>
      <c r="B164" s="92">
        <v>0.98</v>
      </c>
      <c r="C164" s="92"/>
      <c r="D164" s="163">
        <v>21388</v>
      </c>
      <c r="E164" s="163">
        <v>27500</v>
      </c>
      <c r="F164" s="93">
        <v>7.5</v>
      </c>
      <c r="G164" s="163">
        <v>6900</v>
      </c>
      <c r="H164" s="163">
        <v>4093</v>
      </c>
      <c r="I164" s="163"/>
      <c r="J164" s="163">
        <v>160</v>
      </c>
      <c r="K164" s="163">
        <v>2900</v>
      </c>
      <c r="L164" s="163">
        <v>584</v>
      </c>
      <c r="M164" s="163">
        <v>350</v>
      </c>
      <c r="N164" s="97">
        <v>1.8</v>
      </c>
      <c r="O164" s="96" t="s">
        <v>26</v>
      </c>
      <c r="P164" s="211"/>
      <c r="Q164" s="163"/>
      <c r="R164" s="96"/>
      <c r="S164" s="163"/>
      <c r="T164" s="95"/>
    </row>
    <row r="165" spans="1:20" ht="15" customHeight="1">
      <c r="A165" s="91">
        <v>31558</v>
      </c>
      <c r="B165" s="92">
        <v>0.97</v>
      </c>
      <c r="C165" s="92"/>
      <c r="D165" s="163">
        <v>21452</v>
      </c>
      <c r="E165" s="163">
        <v>28500</v>
      </c>
      <c r="F165" s="93">
        <v>7.6</v>
      </c>
      <c r="G165" s="163">
        <v>6680</v>
      </c>
      <c r="H165" s="163">
        <v>4158</v>
      </c>
      <c r="I165" s="163"/>
      <c r="J165" s="163">
        <v>160</v>
      </c>
      <c r="K165" s="163">
        <v>2880</v>
      </c>
      <c r="L165" s="163">
        <v>568</v>
      </c>
      <c r="M165" s="163">
        <v>555</v>
      </c>
      <c r="N165" s="97">
        <v>1.8</v>
      </c>
      <c r="O165" s="96">
        <v>0.05</v>
      </c>
      <c r="P165" s="211"/>
      <c r="Q165" s="163"/>
      <c r="R165" s="96"/>
      <c r="S165" s="163"/>
      <c r="T165" s="95"/>
    </row>
    <row r="166" spans="1:20" ht="15" customHeight="1">
      <c r="A166" s="91">
        <v>31565</v>
      </c>
      <c r="B166" s="92">
        <v>0.9</v>
      </c>
      <c r="C166" s="92"/>
      <c r="D166" s="163">
        <v>21656</v>
      </c>
      <c r="E166" s="163">
        <v>28500</v>
      </c>
      <c r="F166" s="93">
        <v>7.6</v>
      </c>
      <c r="G166" s="163">
        <v>6740</v>
      </c>
      <c r="H166" s="163">
        <v>4170</v>
      </c>
      <c r="I166" s="163"/>
      <c r="J166" s="163">
        <v>160</v>
      </c>
      <c r="K166" s="163">
        <v>2800</v>
      </c>
      <c r="L166" s="163">
        <v>584</v>
      </c>
      <c r="M166" s="163">
        <v>326</v>
      </c>
      <c r="N166" s="97">
        <v>1.8</v>
      </c>
      <c r="O166" s="96" t="s">
        <v>26</v>
      </c>
      <c r="P166" s="211"/>
      <c r="Q166" s="163"/>
      <c r="R166" s="96"/>
      <c r="S166" s="163"/>
      <c r="T166" s="95"/>
    </row>
    <row r="167" spans="1:20" ht="15" customHeight="1">
      <c r="A167" s="91">
        <v>31570</v>
      </c>
      <c r="B167" s="92">
        <v>0.9</v>
      </c>
      <c r="C167" s="92"/>
      <c r="D167" s="163">
        <v>21804</v>
      </c>
      <c r="E167" s="163">
        <v>27000</v>
      </c>
      <c r="F167" s="93">
        <v>7.1</v>
      </c>
      <c r="G167" s="163">
        <v>6760</v>
      </c>
      <c r="H167" s="163">
        <v>4074</v>
      </c>
      <c r="I167" s="163"/>
      <c r="J167" s="163">
        <v>168</v>
      </c>
      <c r="K167" s="163">
        <v>2990</v>
      </c>
      <c r="L167" s="163">
        <v>548</v>
      </c>
      <c r="M167" s="163">
        <v>394</v>
      </c>
      <c r="N167" s="97">
        <v>1.8</v>
      </c>
      <c r="O167" s="96" t="s">
        <v>25</v>
      </c>
      <c r="P167" s="211"/>
      <c r="Q167" s="163"/>
      <c r="R167" s="96"/>
      <c r="S167" s="163"/>
      <c r="T167" s="95"/>
    </row>
    <row r="168" spans="1:20" ht="15" customHeight="1">
      <c r="A168" s="91">
        <v>31589</v>
      </c>
      <c r="B168" s="92">
        <v>1.27</v>
      </c>
      <c r="C168" s="92">
        <v>11.288</v>
      </c>
      <c r="D168" s="163">
        <v>10924</v>
      </c>
      <c r="E168" s="163">
        <v>13800</v>
      </c>
      <c r="F168" s="93">
        <v>7.8</v>
      </c>
      <c r="G168" s="163">
        <v>3220</v>
      </c>
      <c r="H168" s="163">
        <v>2484</v>
      </c>
      <c r="I168" s="163"/>
      <c r="J168" s="163">
        <v>148</v>
      </c>
      <c r="K168" s="163">
        <v>1720</v>
      </c>
      <c r="L168" s="163">
        <v>392</v>
      </c>
      <c r="M168" s="163">
        <v>180</v>
      </c>
      <c r="N168" s="97">
        <v>1.2</v>
      </c>
      <c r="O168" s="96" t="s">
        <v>26</v>
      </c>
      <c r="P168" s="211"/>
      <c r="Q168" s="163"/>
      <c r="R168" s="96"/>
      <c r="S168" s="163"/>
      <c r="T168" s="95"/>
    </row>
    <row r="169" spans="1:20" ht="15" customHeight="1">
      <c r="A169" s="91">
        <v>31594</v>
      </c>
      <c r="B169" s="92">
        <v>1.3</v>
      </c>
      <c r="C169" s="92"/>
      <c r="D169" s="163">
        <v>8364</v>
      </c>
      <c r="E169" s="163">
        <v>11239</v>
      </c>
      <c r="F169" s="93">
        <v>8</v>
      </c>
      <c r="G169" s="163">
        <v>2400</v>
      </c>
      <c r="H169" s="163">
        <v>1950</v>
      </c>
      <c r="I169" s="163">
        <v>0</v>
      </c>
      <c r="J169" s="163">
        <v>150</v>
      </c>
      <c r="K169" s="163">
        <v>1470</v>
      </c>
      <c r="L169" s="163">
        <v>320</v>
      </c>
      <c r="M169" s="163">
        <v>163</v>
      </c>
      <c r="N169" s="97">
        <v>1.2</v>
      </c>
      <c r="O169" s="96" t="s">
        <v>25</v>
      </c>
      <c r="P169" s="211"/>
      <c r="Q169" s="163"/>
      <c r="R169" s="96"/>
      <c r="S169" s="163"/>
      <c r="T169" s="95"/>
    </row>
    <row r="170" spans="1:20" ht="15" customHeight="1">
      <c r="A170" s="91">
        <v>31611</v>
      </c>
      <c r="B170" s="92">
        <v>1.36</v>
      </c>
      <c r="C170" s="92"/>
      <c r="D170" s="163">
        <v>8396</v>
      </c>
      <c r="E170" s="163">
        <v>11557</v>
      </c>
      <c r="F170" s="93">
        <v>7.9</v>
      </c>
      <c r="G170" s="163">
        <v>2380</v>
      </c>
      <c r="H170" s="163">
        <v>1970</v>
      </c>
      <c r="I170" s="163">
        <v>0</v>
      </c>
      <c r="J170" s="163">
        <v>160</v>
      </c>
      <c r="K170" s="163">
        <v>1500</v>
      </c>
      <c r="L170" s="163">
        <v>320</v>
      </c>
      <c r="M170" s="163">
        <v>170</v>
      </c>
      <c r="N170" s="97">
        <v>1.2</v>
      </c>
      <c r="O170" s="96" t="s">
        <v>25</v>
      </c>
      <c r="P170" s="211"/>
      <c r="Q170" s="163"/>
      <c r="R170" s="96"/>
      <c r="S170" s="163"/>
      <c r="T170" s="95"/>
    </row>
    <row r="171" spans="1:20" ht="15" customHeight="1">
      <c r="A171" s="91">
        <v>31617</v>
      </c>
      <c r="B171" s="92">
        <v>1.36</v>
      </c>
      <c r="C171" s="92"/>
      <c r="D171" s="163">
        <v>8228</v>
      </c>
      <c r="E171" s="163">
        <v>11557</v>
      </c>
      <c r="F171" s="93">
        <v>7.7</v>
      </c>
      <c r="G171" s="163">
        <v>2340</v>
      </c>
      <c r="H171" s="163">
        <v>1885</v>
      </c>
      <c r="I171" s="163">
        <v>0</v>
      </c>
      <c r="J171" s="163">
        <v>150</v>
      </c>
      <c r="K171" s="163">
        <v>1430</v>
      </c>
      <c r="L171" s="163">
        <v>312</v>
      </c>
      <c r="M171" s="163">
        <v>158</v>
      </c>
      <c r="N171" s="97">
        <v>1.2</v>
      </c>
      <c r="O171" s="96" t="s">
        <v>25</v>
      </c>
      <c r="P171" s="211"/>
      <c r="Q171" s="163"/>
      <c r="R171" s="96"/>
      <c r="S171" s="163"/>
      <c r="T171" s="95"/>
    </row>
    <row r="172" spans="1:20" ht="15" customHeight="1">
      <c r="A172" s="91">
        <v>31619</v>
      </c>
      <c r="B172" s="92">
        <v>1.22</v>
      </c>
      <c r="C172" s="92">
        <v>11.614</v>
      </c>
      <c r="D172" s="163">
        <v>8524</v>
      </c>
      <c r="E172" s="163">
        <v>10800</v>
      </c>
      <c r="F172" s="93">
        <v>7.5</v>
      </c>
      <c r="G172" s="163">
        <v>2480</v>
      </c>
      <c r="H172" s="163">
        <v>2042</v>
      </c>
      <c r="I172" s="163"/>
      <c r="J172" s="163">
        <v>132</v>
      </c>
      <c r="K172" s="163">
        <v>1550</v>
      </c>
      <c r="L172" s="163">
        <v>352</v>
      </c>
      <c r="M172" s="163">
        <v>163</v>
      </c>
      <c r="N172" s="97">
        <v>1.1</v>
      </c>
      <c r="O172" s="96" t="s">
        <v>25</v>
      </c>
      <c r="P172" s="211"/>
      <c r="Q172" s="163"/>
      <c r="R172" s="96"/>
      <c r="S172" s="163"/>
      <c r="T172" s="95"/>
    </row>
    <row r="173" spans="1:20" ht="15" customHeight="1">
      <c r="A173" s="91">
        <v>31625</v>
      </c>
      <c r="B173" s="92">
        <v>1.36</v>
      </c>
      <c r="C173" s="92"/>
      <c r="D173" s="163">
        <v>8228</v>
      </c>
      <c r="E173" s="163">
        <v>11557</v>
      </c>
      <c r="F173" s="93">
        <v>7.8</v>
      </c>
      <c r="G173" s="163">
        <v>2360</v>
      </c>
      <c r="H173" s="163">
        <v>1887</v>
      </c>
      <c r="I173" s="163">
        <v>0</v>
      </c>
      <c r="J173" s="163">
        <v>140</v>
      </c>
      <c r="K173" s="163">
        <v>1420</v>
      </c>
      <c r="L173" s="163">
        <v>296</v>
      </c>
      <c r="M173" s="163">
        <v>166</v>
      </c>
      <c r="N173" s="97">
        <v>1.2</v>
      </c>
      <c r="O173" s="96" t="s">
        <v>25</v>
      </c>
      <c r="P173" s="211"/>
      <c r="Q173" s="163"/>
      <c r="R173" s="96"/>
      <c r="S173" s="163"/>
      <c r="T173" s="95"/>
    </row>
    <row r="174" spans="1:20" ht="15" customHeight="1">
      <c r="A174" s="91">
        <v>31632</v>
      </c>
      <c r="B174" s="92">
        <v>1.3</v>
      </c>
      <c r="C174" s="92">
        <v>13.223</v>
      </c>
      <c r="D174" s="163">
        <v>7468</v>
      </c>
      <c r="E174" s="163">
        <v>9000</v>
      </c>
      <c r="F174" s="93">
        <v>7.7</v>
      </c>
      <c r="G174" s="163">
        <v>2000</v>
      </c>
      <c r="H174" s="163">
        <v>1906</v>
      </c>
      <c r="I174" s="163">
        <v>0</v>
      </c>
      <c r="J174" s="163">
        <v>140</v>
      </c>
      <c r="K174" s="163">
        <v>1340</v>
      </c>
      <c r="L174" s="163">
        <v>304</v>
      </c>
      <c r="M174" s="163">
        <v>141</v>
      </c>
      <c r="N174" s="97">
        <v>1</v>
      </c>
      <c r="O174" s="96" t="s">
        <v>25</v>
      </c>
      <c r="P174" s="211"/>
      <c r="Q174" s="163"/>
      <c r="R174" s="96"/>
      <c r="S174" s="163"/>
      <c r="T174" s="95"/>
    </row>
    <row r="175" spans="1:20" ht="15" customHeight="1">
      <c r="A175" s="91">
        <v>31652</v>
      </c>
      <c r="B175" s="92">
        <v>1.29</v>
      </c>
      <c r="C175" s="92">
        <v>13.42</v>
      </c>
      <c r="D175" s="163">
        <v>7064</v>
      </c>
      <c r="E175" s="163">
        <v>9906</v>
      </c>
      <c r="F175" s="93">
        <v>7.6</v>
      </c>
      <c r="G175" s="163">
        <v>2000</v>
      </c>
      <c r="H175" s="163">
        <v>1823</v>
      </c>
      <c r="I175" s="163">
        <v>0</v>
      </c>
      <c r="J175" s="163">
        <v>112</v>
      </c>
      <c r="K175" s="163">
        <v>1270</v>
      </c>
      <c r="L175" s="163">
        <v>292</v>
      </c>
      <c r="M175" s="163">
        <v>131</v>
      </c>
      <c r="N175" s="97">
        <v>1</v>
      </c>
      <c r="O175" s="96" t="s">
        <v>25</v>
      </c>
      <c r="P175" s="211"/>
      <c r="Q175" s="163"/>
      <c r="R175" s="96"/>
      <c r="S175" s="163"/>
      <c r="T175" s="95"/>
    </row>
    <row r="176" spans="1:20" ht="15" customHeight="1">
      <c r="A176" s="91">
        <v>31673</v>
      </c>
      <c r="B176" s="92">
        <v>1.37</v>
      </c>
      <c r="C176" s="92">
        <v>15.128</v>
      </c>
      <c r="D176" s="163">
        <v>4969</v>
      </c>
      <c r="E176" s="163">
        <v>6731</v>
      </c>
      <c r="F176" s="93">
        <v>8</v>
      </c>
      <c r="G176" s="163">
        <v>1300</v>
      </c>
      <c r="H176" s="163">
        <v>1312</v>
      </c>
      <c r="I176" s="163">
        <v>0</v>
      </c>
      <c r="J176" s="163">
        <v>150</v>
      </c>
      <c r="K176" s="163">
        <v>1020</v>
      </c>
      <c r="L176" s="163">
        <v>232</v>
      </c>
      <c r="M176" s="163">
        <v>107</v>
      </c>
      <c r="N176" s="97">
        <v>1.1</v>
      </c>
      <c r="O176" s="96" t="s">
        <v>25</v>
      </c>
      <c r="P176" s="211"/>
      <c r="Q176" s="163"/>
      <c r="R176" s="96"/>
      <c r="S176" s="163"/>
      <c r="T176" s="95"/>
    </row>
    <row r="177" spans="1:20" ht="15" customHeight="1">
      <c r="A177" s="91">
        <v>31677</v>
      </c>
      <c r="B177" s="92">
        <v>1.37</v>
      </c>
      <c r="C177" s="92"/>
      <c r="D177" s="163">
        <v>4772</v>
      </c>
      <c r="E177" s="163">
        <v>6350</v>
      </c>
      <c r="F177" s="93">
        <v>8.1</v>
      </c>
      <c r="G177" s="163">
        <v>1180</v>
      </c>
      <c r="H177" s="163">
        <v>1300</v>
      </c>
      <c r="I177" s="163">
        <v>0</v>
      </c>
      <c r="J177" s="163">
        <v>140</v>
      </c>
      <c r="K177" s="163">
        <v>1000</v>
      </c>
      <c r="L177" s="163">
        <v>240</v>
      </c>
      <c r="M177" s="163">
        <v>97</v>
      </c>
      <c r="N177" s="97">
        <v>1</v>
      </c>
      <c r="O177" s="96" t="s">
        <v>25</v>
      </c>
      <c r="P177" s="211"/>
      <c r="Q177" s="163"/>
      <c r="R177" s="96"/>
      <c r="S177" s="163"/>
      <c r="T177" s="95"/>
    </row>
    <row r="178" spans="1:20" ht="15" customHeight="1">
      <c r="A178" s="91">
        <v>31688</v>
      </c>
      <c r="B178" s="92">
        <v>1.34</v>
      </c>
      <c r="C178" s="92">
        <v>12.211</v>
      </c>
      <c r="D178" s="163">
        <v>4398</v>
      </c>
      <c r="E178" s="163">
        <v>5588</v>
      </c>
      <c r="F178" s="93">
        <v>8.2</v>
      </c>
      <c r="G178" s="163">
        <v>988</v>
      </c>
      <c r="H178" s="163">
        <v>1259</v>
      </c>
      <c r="I178" s="163">
        <v>0</v>
      </c>
      <c r="J178" s="163">
        <v>136</v>
      </c>
      <c r="K178" s="163">
        <v>910</v>
      </c>
      <c r="L178" s="163">
        <v>196</v>
      </c>
      <c r="M178" s="163">
        <v>102</v>
      </c>
      <c r="N178" s="97">
        <v>1.1</v>
      </c>
      <c r="O178" s="96" t="s">
        <v>25</v>
      </c>
      <c r="P178" s="211"/>
      <c r="Q178" s="163"/>
      <c r="R178" s="96"/>
      <c r="S178" s="163"/>
      <c r="T178" s="95"/>
    </row>
    <row r="179" spans="1:20" ht="15" customHeight="1">
      <c r="A179" s="91">
        <v>31693</v>
      </c>
      <c r="B179" s="92">
        <v>1.4</v>
      </c>
      <c r="C179" s="92"/>
      <c r="D179" s="163">
        <v>4117</v>
      </c>
      <c r="E179" s="163">
        <v>5842</v>
      </c>
      <c r="F179" s="93">
        <v>7.9</v>
      </c>
      <c r="G179" s="163">
        <v>1020</v>
      </c>
      <c r="H179" s="163">
        <v>1186</v>
      </c>
      <c r="I179" s="163">
        <v>0</v>
      </c>
      <c r="J179" s="163">
        <v>136</v>
      </c>
      <c r="K179" s="163">
        <v>890</v>
      </c>
      <c r="L179" s="163">
        <v>216</v>
      </c>
      <c r="M179" s="163">
        <v>85</v>
      </c>
      <c r="N179" s="97">
        <v>1</v>
      </c>
      <c r="O179" s="96"/>
      <c r="P179" s="211"/>
      <c r="Q179" s="163"/>
      <c r="R179" s="96"/>
      <c r="S179" s="163"/>
      <c r="T179" s="95"/>
    </row>
    <row r="180" spans="1:20" ht="15" customHeight="1">
      <c r="A180" s="91">
        <v>31703</v>
      </c>
      <c r="B180" s="92">
        <v>1.41</v>
      </c>
      <c r="C180" s="92">
        <v>13.704</v>
      </c>
      <c r="D180" s="163">
        <v>4297</v>
      </c>
      <c r="E180" s="163">
        <v>5969</v>
      </c>
      <c r="F180" s="93">
        <v>7.9</v>
      </c>
      <c r="G180" s="163">
        <v>1020</v>
      </c>
      <c r="H180" s="163">
        <v>1276</v>
      </c>
      <c r="I180" s="163">
        <v>0</v>
      </c>
      <c r="J180" s="163">
        <v>108</v>
      </c>
      <c r="K180" s="163">
        <v>930</v>
      </c>
      <c r="L180" s="163">
        <v>232</v>
      </c>
      <c r="M180" s="163">
        <v>85</v>
      </c>
      <c r="N180" s="97">
        <v>1</v>
      </c>
      <c r="O180" s="96"/>
      <c r="P180" s="211"/>
      <c r="Q180" s="163"/>
      <c r="R180" s="96"/>
      <c r="S180" s="163"/>
      <c r="T180" s="95"/>
    </row>
    <row r="181" spans="1:20" ht="15" customHeight="1">
      <c r="A181" s="91">
        <v>31706</v>
      </c>
      <c r="B181" s="92">
        <v>1.44</v>
      </c>
      <c r="C181" s="92"/>
      <c r="D181" s="163">
        <v>3883</v>
      </c>
      <c r="E181" s="163">
        <v>5588</v>
      </c>
      <c r="F181" s="93">
        <v>8.1</v>
      </c>
      <c r="G181" s="163">
        <v>870</v>
      </c>
      <c r="H181" s="163">
        <v>1239</v>
      </c>
      <c r="I181" s="163">
        <v>0</v>
      </c>
      <c r="J181" s="163">
        <v>104</v>
      </c>
      <c r="K181" s="163">
        <v>880</v>
      </c>
      <c r="L181" s="163">
        <v>212</v>
      </c>
      <c r="M181" s="163">
        <v>85</v>
      </c>
      <c r="N181" s="97">
        <v>1</v>
      </c>
      <c r="O181" s="96"/>
      <c r="P181" s="211"/>
      <c r="Q181" s="163"/>
      <c r="R181" s="96"/>
      <c r="S181" s="163"/>
      <c r="T181" s="95"/>
    </row>
    <row r="182" spans="1:20" ht="15" customHeight="1">
      <c r="A182" s="91">
        <v>31708</v>
      </c>
      <c r="B182" s="92">
        <v>1.41</v>
      </c>
      <c r="C182" s="92">
        <v>14.691</v>
      </c>
      <c r="D182" s="163">
        <v>3928</v>
      </c>
      <c r="E182" s="163">
        <v>5715</v>
      </c>
      <c r="F182" s="93">
        <v>8.1</v>
      </c>
      <c r="G182" s="163">
        <v>890</v>
      </c>
      <c r="H182" s="163">
        <v>1256</v>
      </c>
      <c r="I182" s="163">
        <v>0</v>
      </c>
      <c r="J182" s="163">
        <v>92</v>
      </c>
      <c r="K182" s="163">
        <v>880</v>
      </c>
      <c r="L182" s="163">
        <v>204</v>
      </c>
      <c r="M182" s="163">
        <v>90</v>
      </c>
      <c r="N182" s="97">
        <v>1</v>
      </c>
      <c r="O182" s="96"/>
      <c r="P182" s="211"/>
      <c r="Q182" s="163"/>
      <c r="R182" s="96"/>
      <c r="S182" s="163"/>
      <c r="T182" s="95"/>
    </row>
    <row r="183" spans="1:20" ht="15" customHeight="1">
      <c r="A183" s="91">
        <v>31723</v>
      </c>
      <c r="B183" s="92">
        <v>1.24</v>
      </c>
      <c r="C183" s="92">
        <v>9.193</v>
      </c>
      <c r="D183" s="163">
        <v>4198</v>
      </c>
      <c r="E183" s="163">
        <v>5969</v>
      </c>
      <c r="F183" s="93">
        <v>7.5</v>
      </c>
      <c r="G183" s="163">
        <v>960</v>
      </c>
      <c r="H183" s="163">
        <v>1250</v>
      </c>
      <c r="I183" s="163">
        <v>0</v>
      </c>
      <c r="J183" s="163">
        <v>72</v>
      </c>
      <c r="K183" s="163">
        <v>1000</v>
      </c>
      <c r="L183" s="163">
        <v>208</v>
      </c>
      <c r="M183" s="163">
        <v>117</v>
      </c>
      <c r="N183" s="97">
        <v>1</v>
      </c>
      <c r="O183" s="96"/>
      <c r="P183" s="211"/>
      <c r="Q183" s="163"/>
      <c r="R183" s="96"/>
      <c r="S183" s="163"/>
      <c r="T183" s="95"/>
    </row>
    <row r="184" spans="1:20" ht="15" customHeight="1">
      <c r="A184" s="91">
        <v>31735</v>
      </c>
      <c r="B184" s="92">
        <v>1.06</v>
      </c>
      <c r="C184" s="92">
        <v>1.962</v>
      </c>
      <c r="D184" s="163">
        <v>6928</v>
      </c>
      <c r="E184" s="163">
        <v>9779</v>
      </c>
      <c r="F184" s="93">
        <v>8.1</v>
      </c>
      <c r="G184" s="163">
        <v>1840</v>
      </c>
      <c r="H184" s="163">
        <v>2072</v>
      </c>
      <c r="I184" s="163">
        <v>0</v>
      </c>
      <c r="J184" s="163">
        <v>76</v>
      </c>
      <c r="K184" s="163">
        <v>1420</v>
      </c>
      <c r="L184" s="163">
        <v>312</v>
      </c>
      <c r="M184" s="163">
        <v>156</v>
      </c>
      <c r="N184" s="97">
        <v>1.4</v>
      </c>
      <c r="O184" s="96" t="s">
        <v>25</v>
      </c>
      <c r="P184" s="211"/>
      <c r="Q184" s="163"/>
      <c r="R184" s="96"/>
      <c r="S184" s="163"/>
      <c r="T184" s="95"/>
    </row>
    <row r="185" spans="1:20" ht="15" customHeight="1">
      <c r="A185" s="91">
        <v>31751</v>
      </c>
      <c r="B185" s="92">
        <v>1.01</v>
      </c>
      <c r="C185" s="92">
        <v>1.705</v>
      </c>
      <c r="D185" s="163">
        <v>16288</v>
      </c>
      <c r="E185" s="163">
        <v>21590</v>
      </c>
      <c r="F185" s="93">
        <v>8.3</v>
      </c>
      <c r="G185" s="163">
        <v>4980</v>
      </c>
      <c r="H185" s="163">
        <v>3605</v>
      </c>
      <c r="I185" s="163">
        <v>16</v>
      </c>
      <c r="J185" s="163">
        <v>72</v>
      </c>
      <c r="K185" s="163">
        <v>2480</v>
      </c>
      <c r="L185" s="163">
        <v>240</v>
      </c>
      <c r="M185" s="163">
        <v>457</v>
      </c>
      <c r="N185" s="97">
        <v>1.6</v>
      </c>
      <c r="O185" s="96" t="s">
        <v>25</v>
      </c>
      <c r="P185" s="211"/>
      <c r="Q185" s="163"/>
      <c r="R185" s="96"/>
      <c r="S185" s="163"/>
      <c r="T185" s="95"/>
    </row>
    <row r="186" spans="1:20" ht="15" customHeight="1">
      <c r="A186" s="91">
        <v>31758</v>
      </c>
      <c r="B186" s="92">
        <v>0.97</v>
      </c>
      <c r="C186" s="92">
        <v>1.043</v>
      </c>
      <c r="D186" s="163">
        <v>13404</v>
      </c>
      <c r="E186" s="163">
        <v>17145</v>
      </c>
      <c r="F186" s="93">
        <v>8.2</v>
      </c>
      <c r="G186" s="163">
        <v>3820</v>
      </c>
      <c r="H186" s="163">
        <v>3106</v>
      </c>
      <c r="I186" s="163">
        <v>0</v>
      </c>
      <c r="J186" s="163">
        <v>124</v>
      </c>
      <c r="K186" s="163">
        <v>2300</v>
      </c>
      <c r="L186" s="163">
        <v>496</v>
      </c>
      <c r="M186" s="163">
        <v>258</v>
      </c>
      <c r="N186" s="97">
        <v>1.8</v>
      </c>
      <c r="O186" s="96" t="s">
        <v>27</v>
      </c>
      <c r="P186" s="211"/>
      <c r="Q186" s="163"/>
      <c r="R186" s="96"/>
      <c r="S186" s="163"/>
      <c r="T186" s="95"/>
    </row>
    <row r="187" spans="1:20" ht="15" customHeight="1">
      <c r="A187" s="91">
        <v>31763</v>
      </c>
      <c r="B187" s="92">
        <v>0.93</v>
      </c>
      <c r="C187" s="92">
        <v>0.727</v>
      </c>
      <c r="D187" s="163">
        <v>15200</v>
      </c>
      <c r="E187" s="163">
        <v>19050</v>
      </c>
      <c r="F187" s="93">
        <v>8.2</v>
      </c>
      <c r="G187" s="163">
        <v>4400</v>
      </c>
      <c r="H187" s="163">
        <v>3532</v>
      </c>
      <c r="I187" s="163">
        <v>0</v>
      </c>
      <c r="J187" s="163">
        <v>128</v>
      </c>
      <c r="K187" s="163">
        <v>2630</v>
      </c>
      <c r="L187" s="163">
        <v>520</v>
      </c>
      <c r="M187" s="163">
        <v>321</v>
      </c>
      <c r="N187" s="97">
        <v>2.3</v>
      </c>
      <c r="O187" s="96" t="s">
        <v>25</v>
      </c>
      <c r="P187" s="211"/>
      <c r="Q187" s="163"/>
      <c r="R187" s="96"/>
      <c r="S187" s="163"/>
      <c r="T187" s="95"/>
    </row>
    <row r="188" spans="1:20" ht="15" customHeight="1">
      <c r="A188" s="91">
        <v>31785</v>
      </c>
      <c r="B188" s="92">
        <v>0.9</v>
      </c>
      <c r="C188" s="92"/>
      <c r="D188" s="163">
        <v>21582</v>
      </c>
      <c r="E188" s="163">
        <v>27686</v>
      </c>
      <c r="F188" s="93">
        <v>8.2</v>
      </c>
      <c r="G188" s="163">
        <v>6500</v>
      </c>
      <c r="H188" s="163">
        <v>4726</v>
      </c>
      <c r="I188" s="163">
        <v>0</v>
      </c>
      <c r="J188" s="163">
        <v>108</v>
      </c>
      <c r="K188" s="163">
        <v>3460</v>
      </c>
      <c r="L188" s="163">
        <v>672</v>
      </c>
      <c r="M188" s="163">
        <v>432</v>
      </c>
      <c r="N188" s="97">
        <v>1.8</v>
      </c>
      <c r="O188" s="96" t="s">
        <v>25</v>
      </c>
      <c r="P188" s="211"/>
      <c r="Q188" s="163"/>
      <c r="R188" s="96"/>
      <c r="S188" s="163"/>
      <c r="T188" s="95"/>
    </row>
    <row r="189" spans="1:20" ht="15" customHeight="1">
      <c r="A189" s="91">
        <v>31787</v>
      </c>
      <c r="B189" s="92">
        <v>0.9</v>
      </c>
      <c r="C189" s="92"/>
      <c r="D189" s="163">
        <v>22000</v>
      </c>
      <c r="E189" s="163">
        <v>26797</v>
      </c>
      <c r="F189" s="93">
        <v>8.2</v>
      </c>
      <c r="G189" s="163">
        <v>6420</v>
      </c>
      <c r="H189" s="163">
        <v>4849</v>
      </c>
      <c r="I189" s="163">
        <v>0</v>
      </c>
      <c r="J189" s="163">
        <v>116</v>
      </c>
      <c r="K189" s="163">
        <v>3720</v>
      </c>
      <c r="L189" s="163">
        <v>680</v>
      </c>
      <c r="M189" s="163">
        <v>491</v>
      </c>
      <c r="N189" s="97">
        <v>2.4</v>
      </c>
      <c r="O189" s="96"/>
      <c r="P189" s="211"/>
      <c r="Q189" s="163"/>
      <c r="R189" s="96"/>
      <c r="S189" s="163"/>
      <c r="T189" s="95"/>
    </row>
    <row r="190" spans="1:20" ht="15" customHeight="1">
      <c r="A190" s="91">
        <v>31796</v>
      </c>
      <c r="B190" s="92">
        <v>1.28</v>
      </c>
      <c r="C190" s="92"/>
      <c r="D190" s="163">
        <v>29352</v>
      </c>
      <c r="E190" s="163">
        <v>34925</v>
      </c>
      <c r="F190" s="93">
        <v>8.4</v>
      </c>
      <c r="G190" s="163">
        <v>8720</v>
      </c>
      <c r="H190" s="163">
        <v>6094</v>
      </c>
      <c r="I190" s="163">
        <v>16</v>
      </c>
      <c r="J190" s="163">
        <v>168</v>
      </c>
      <c r="K190" s="163">
        <v>4760</v>
      </c>
      <c r="L190" s="163">
        <v>720</v>
      </c>
      <c r="M190" s="163">
        <v>720</v>
      </c>
      <c r="N190" s="97">
        <v>3</v>
      </c>
      <c r="O190" s="96"/>
      <c r="P190" s="211"/>
      <c r="Q190" s="163"/>
      <c r="R190" s="96"/>
      <c r="S190" s="163"/>
      <c r="T190" s="95"/>
    </row>
    <row r="191" spans="1:20" ht="15" customHeight="1">
      <c r="A191" s="91">
        <v>31801</v>
      </c>
      <c r="B191" s="92">
        <v>1.7</v>
      </c>
      <c r="C191" s="92"/>
      <c r="D191" s="163">
        <v>11080</v>
      </c>
      <c r="E191" s="163">
        <v>14351</v>
      </c>
      <c r="F191" s="93">
        <v>8.2</v>
      </c>
      <c r="G191" s="163">
        <v>3140</v>
      </c>
      <c r="H191" s="163">
        <v>2626</v>
      </c>
      <c r="I191" s="163">
        <v>0</v>
      </c>
      <c r="J191" s="163">
        <v>120</v>
      </c>
      <c r="K191" s="163">
        <v>1820</v>
      </c>
      <c r="L191" s="163">
        <v>448</v>
      </c>
      <c r="M191" s="163">
        <v>170</v>
      </c>
      <c r="N191" s="97">
        <v>1.6</v>
      </c>
      <c r="O191" s="96"/>
      <c r="P191" s="211"/>
      <c r="Q191" s="163"/>
      <c r="R191" s="96"/>
      <c r="S191" s="163"/>
      <c r="T191" s="95"/>
    </row>
    <row r="192" spans="1:20" ht="15" customHeight="1">
      <c r="A192" s="91">
        <v>31805</v>
      </c>
      <c r="B192" s="92">
        <v>1.53</v>
      </c>
      <c r="C192" s="92">
        <v>16.866</v>
      </c>
      <c r="D192" s="163">
        <v>5752</v>
      </c>
      <c r="E192" s="163">
        <v>8318</v>
      </c>
      <c r="F192" s="93">
        <v>7.9</v>
      </c>
      <c r="G192" s="163">
        <v>1480</v>
      </c>
      <c r="H192" s="163">
        <v>1511</v>
      </c>
      <c r="I192" s="163">
        <v>0</v>
      </c>
      <c r="J192" s="163">
        <v>108</v>
      </c>
      <c r="K192" s="163">
        <v>1160</v>
      </c>
      <c r="L192" s="163">
        <v>280</v>
      </c>
      <c r="M192" s="163">
        <v>112</v>
      </c>
      <c r="N192" s="97">
        <v>1.3</v>
      </c>
      <c r="O192" s="96"/>
      <c r="P192" s="211"/>
      <c r="Q192" s="163"/>
      <c r="R192" s="96"/>
      <c r="S192" s="163"/>
      <c r="T192" s="95"/>
    </row>
    <row r="193" spans="1:20" ht="15" customHeight="1">
      <c r="A193" s="91">
        <v>31814</v>
      </c>
      <c r="B193" s="92">
        <v>1.43</v>
      </c>
      <c r="C193" s="92">
        <v>12.897</v>
      </c>
      <c r="D193" s="163">
        <v>3200</v>
      </c>
      <c r="E193" s="163">
        <v>4572</v>
      </c>
      <c r="F193" s="93">
        <v>7.9</v>
      </c>
      <c r="G193" s="163">
        <v>704</v>
      </c>
      <c r="H193" s="163">
        <v>1007</v>
      </c>
      <c r="I193" s="163">
        <v>0</v>
      </c>
      <c r="J193" s="163">
        <v>100</v>
      </c>
      <c r="K193" s="163">
        <v>764</v>
      </c>
      <c r="L193" s="163">
        <v>189</v>
      </c>
      <c r="M193" s="163">
        <v>71</v>
      </c>
      <c r="N193" s="97">
        <v>1</v>
      </c>
      <c r="O193" s="96"/>
      <c r="P193" s="211"/>
      <c r="Q193" s="163"/>
      <c r="R193" s="96"/>
      <c r="S193" s="163"/>
      <c r="T193" s="95"/>
    </row>
    <row r="194" spans="1:20" ht="15" customHeight="1">
      <c r="A194" s="91">
        <v>31828</v>
      </c>
      <c r="B194" s="92">
        <v>1.58</v>
      </c>
      <c r="C194" s="92">
        <v>19.078</v>
      </c>
      <c r="D194" s="163">
        <v>2351</v>
      </c>
      <c r="E194" s="163">
        <v>3277</v>
      </c>
      <c r="F194" s="93">
        <v>8</v>
      </c>
      <c r="G194" s="163">
        <v>436</v>
      </c>
      <c r="H194" s="163">
        <v>816</v>
      </c>
      <c r="I194" s="163">
        <v>0</v>
      </c>
      <c r="J194" s="163">
        <v>80</v>
      </c>
      <c r="K194" s="163">
        <v>624</v>
      </c>
      <c r="L194" s="163">
        <v>181</v>
      </c>
      <c r="M194" s="163">
        <v>42</v>
      </c>
      <c r="N194" s="97">
        <v>1</v>
      </c>
      <c r="O194" s="96"/>
      <c r="P194" s="211"/>
      <c r="Q194" s="163"/>
      <c r="R194" s="96"/>
      <c r="S194" s="163"/>
      <c r="T194" s="95"/>
    </row>
    <row r="195" spans="1:20" ht="15" customHeight="1">
      <c r="A195" s="91">
        <v>31841</v>
      </c>
      <c r="B195" s="92">
        <v>2</v>
      </c>
      <c r="C195" s="92">
        <v>33.267</v>
      </c>
      <c r="D195" s="163">
        <v>2818</v>
      </c>
      <c r="E195" s="163">
        <v>3556</v>
      </c>
      <c r="F195" s="93">
        <v>7.8</v>
      </c>
      <c r="G195" s="163">
        <v>424</v>
      </c>
      <c r="H195" s="163">
        <v>993</v>
      </c>
      <c r="I195" s="163">
        <v>0</v>
      </c>
      <c r="J195" s="163">
        <v>108</v>
      </c>
      <c r="K195" s="163">
        <v>776</v>
      </c>
      <c r="L195" s="163">
        <v>226</v>
      </c>
      <c r="M195" s="163">
        <v>51</v>
      </c>
      <c r="N195" s="97">
        <v>1</v>
      </c>
      <c r="O195" s="96"/>
      <c r="P195" s="211"/>
      <c r="Q195" s="163"/>
      <c r="R195" s="96"/>
      <c r="S195" s="163"/>
      <c r="T195" s="95"/>
    </row>
    <row r="196" spans="1:20" ht="15" customHeight="1">
      <c r="A196" s="91">
        <v>31843</v>
      </c>
      <c r="B196" s="92">
        <v>1.87</v>
      </c>
      <c r="C196" s="92"/>
      <c r="D196" s="163">
        <v>4310</v>
      </c>
      <c r="E196" s="163">
        <v>6208</v>
      </c>
      <c r="F196" s="93">
        <v>8</v>
      </c>
      <c r="G196" s="163">
        <v>990</v>
      </c>
      <c r="H196" s="163">
        <v>1340</v>
      </c>
      <c r="I196" s="163">
        <v>0</v>
      </c>
      <c r="J196" s="163">
        <v>72</v>
      </c>
      <c r="K196" s="163">
        <v>980</v>
      </c>
      <c r="L196" s="163">
        <v>228</v>
      </c>
      <c r="M196" s="163">
        <v>100</v>
      </c>
      <c r="N196" s="97">
        <v>1</v>
      </c>
      <c r="O196" s="96"/>
      <c r="P196" s="211"/>
      <c r="Q196" s="163"/>
      <c r="R196" s="96"/>
      <c r="S196" s="163"/>
      <c r="T196" s="95"/>
    </row>
    <row r="197" spans="1:20" ht="15" customHeight="1">
      <c r="A197" s="91">
        <v>31849</v>
      </c>
      <c r="B197" s="92">
        <v>1.92</v>
      </c>
      <c r="C197" s="92"/>
      <c r="D197" s="163">
        <v>2489</v>
      </c>
      <c r="E197" s="163">
        <v>3456</v>
      </c>
      <c r="F197" s="93">
        <v>8.1</v>
      </c>
      <c r="G197" s="163">
        <v>400</v>
      </c>
      <c r="H197" s="163">
        <v>1015</v>
      </c>
      <c r="I197" s="163">
        <v>0</v>
      </c>
      <c r="J197" s="163">
        <v>108</v>
      </c>
      <c r="K197" s="163">
        <v>784</v>
      </c>
      <c r="L197" s="163">
        <v>232</v>
      </c>
      <c r="M197" s="163">
        <v>50</v>
      </c>
      <c r="N197" s="97">
        <v>1</v>
      </c>
      <c r="O197" s="96"/>
      <c r="P197" s="211"/>
      <c r="Q197" s="163"/>
      <c r="R197" s="96"/>
      <c r="S197" s="163"/>
      <c r="T197" s="95"/>
    </row>
    <row r="198" spans="1:20" ht="15" customHeight="1">
      <c r="A198" s="91">
        <v>31855</v>
      </c>
      <c r="B198" s="92">
        <v>1.86</v>
      </c>
      <c r="C198" s="92">
        <v>30.05</v>
      </c>
      <c r="D198" s="163">
        <v>2431</v>
      </c>
      <c r="E198" s="163">
        <v>3010</v>
      </c>
      <c r="F198" s="93">
        <v>7.8</v>
      </c>
      <c r="G198" s="163">
        <v>384</v>
      </c>
      <c r="H198" s="163">
        <v>1015</v>
      </c>
      <c r="I198" s="163">
        <v>0</v>
      </c>
      <c r="J198" s="163">
        <v>112</v>
      </c>
      <c r="K198" s="163">
        <v>764</v>
      </c>
      <c r="L198" s="163">
        <v>232</v>
      </c>
      <c r="M198" s="163">
        <v>45</v>
      </c>
      <c r="N198" s="97">
        <v>0.9</v>
      </c>
      <c r="O198" s="96"/>
      <c r="P198" s="211"/>
      <c r="Q198" s="163"/>
      <c r="R198" s="96"/>
      <c r="S198" s="163"/>
      <c r="T198" s="95"/>
    </row>
    <row r="199" spans="1:20" ht="15" customHeight="1">
      <c r="A199" s="91">
        <v>31856</v>
      </c>
      <c r="B199" s="92">
        <v>1.88</v>
      </c>
      <c r="C199" s="152"/>
      <c r="D199" s="163">
        <v>2490</v>
      </c>
      <c r="E199" s="163">
        <v>3469</v>
      </c>
      <c r="F199" s="93">
        <v>8</v>
      </c>
      <c r="G199" s="163">
        <v>400</v>
      </c>
      <c r="H199" s="163">
        <v>1021</v>
      </c>
      <c r="I199" s="163">
        <v>0</v>
      </c>
      <c r="J199" s="163">
        <v>112</v>
      </c>
      <c r="K199" s="163">
        <v>784</v>
      </c>
      <c r="L199" s="163">
        <v>246</v>
      </c>
      <c r="M199" s="163">
        <v>41</v>
      </c>
      <c r="N199" s="97">
        <v>1</v>
      </c>
      <c r="O199" s="96"/>
      <c r="P199" s="211"/>
      <c r="Q199" s="163"/>
      <c r="R199" s="96"/>
      <c r="S199" s="163"/>
      <c r="T199" s="95"/>
    </row>
    <row r="200" spans="1:20" ht="15" customHeight="1">
      <c r="A200" s="91">
        <v>31869</v>
      </c>
      <c r="B200" s="92">
        <v>2.2</v>
      </c>
      <c r="C200" s="92">
        <v>38.212</v>
      </c>
      <c r="D200" s="163">
        <v>2461</v>
      </c>
      <c r="E200" s="163">
        <v>3405</v>
      </c>
      <c r="F200" s="93">
        <v>8.2</v>
      </c>
      <c r="G200" s="163">
        <v>400</v>
      </c>
      <c r="H200" s="163">
        <v>997</v>
      </c>
      <c r="I200" s="163">
        <v>0</v>
      </c>
      <c r="J200" s="163">
        <v>140</v>
      </c>
      <c r="K200" s="163">
        <v>772</v>
      </c>
      <c r="L200" s="163">
        <v>238</v>
      </c>
      <c r="M200" s="163">
        <v>43</v>
      </c>
      <c r="N200" s="97">
        <v>0.9</v>
      </c>
      <c r="O200" s="96"/>
      <c r="P200" s="211"/>
      <c r="Q200" s="163"/>
      <c r="R200" s="96"/>
      <c r="S200" s="163"/>
      <c r="T200" s="95"/>
    </row>
    <row r="201" spans="1:20" ht="15" customHeight="1">
      <c r="A201" s="91">
        <v>31872</v>
      </c>
      <c r="B201" s="92">
        <v>2.17</v>
      </c>
      <c r="C201" s="92"/>
      <c r="D201" s="163">
        <v>2247</v>
      </c>
      <c r="E201" s="163">
        <v>3302</v>
      </c>
      <c r="F201" s="93">
        <v>8</v>
      </c>
      <c r="G201" s="163">
        <v>356</v>
      </c>
      <c r="H201" s="163">
        <v>981</v>
      </c>
      <c r="I201" s="163">
        <v>0</v>
      </c>
      <c r="J201" s="163">
        <v>116</v>
      </c>
      <c r="K201" s="163">
        <v>768</v>
      </c>
      <c r="L201" s="163">
        <v>222</v>
      </c>
      <c r="M201" s="163">
        <v>52</v>
      </c>
      <c r="N201" s="97">
        <v>0.8</v>
      </c>
      <c r="O201" s="96"/>
      <c r="P201" s="211"/>
      <c r="Q201" s="163"/>
      <c r="R201" s="96"/>
      <c r="S201" s="163"/>
      <c r="T201" s="95"/>
    </row>
    <row r="202" spans="1:20" ht="15" customHeight="1">
      <c r="A202" s="91">
        <v>31881</v>
      </c>
      <c r="B202" s="92">
        <v>2.35</v>
      </c>
      <c r="C202" s="92">
        <v>40.535</v>
      </c>
      <c r="D202" s="163">
        <v>2298</v>
      </c>
      <c r="E202" s="163">
        <v>3200</v>
      </c>
      <c r="F202" s="93">
        <v>8.1</v>
      </c>
      <c r="G202" s="163">
        <v>344</v>
      </c>
      <c r="H202" s="163">
        <v>1044</v>
      </c>
      <c r="I202" s="163">
        <v>0</v>
      </c>
      <c r="J202" s="163">
        <v>120</v>
      </c>
      <c r="K202" s="163">
        <v>776</v>
      </c>
      <c r="L202" s="163">
        <v>242</v>
      </c>
      <c r="M202" s="163">
        <v>41</v>
      </c>
      <c r="N202" s="97">
        <v>0.7</v>
      </c>
      <c r="O202" s="96"/>
      <c r="P202" s="211"/>
      <c r="Q202" s="163"/>
      <c r="R202" s="96"/>
      <c r="S202" s="163"/>
      <c r="T202" s="95"/>
    </row>
    <row r="203" spans="1:20" ht="15" customHeight="1">
      <c r="A203" s="91">
        <v>31886</v>
      </c>
      <c r="B203" s="92">
        <v>2.4</v>
      </c>
      <c r="C203" s="92"/>
      <c r="D203" s="163">
        <v>2088</v>
      </c>
      <c r="E203" s="163">
        <v>2931</v>
      </c>
      <c r="F203" s="93">
        <v>8</v>
      </c>
      <c r="G203" s="163">
        <v>296</v>
      </c>
      <c r="H203" s="163">
        <v>949</v>
      </c>
      <c r="I203" s="163">
        <v>0</v>
      </c>
      <c r="J203" s="163">
        <v>116</v>
      </c>
      <c r="K203" s="163">
        <v>740</v>
      </c>
      <c r="L203" s="163">
        <v>224</v>
      </c>
      <c r="M203" s="163">
        <v>44</v>
      </c>
      <c r="N203" s="97">
        <v>0.8</v>
      </c>
      <c r="O203" s="96"/>
      <c r="P203" s="211"/>
      <c r="Q203" s="163"/>
      <c r="R203" s="96"/>
      <c r="S203" s="163"/>
      <c r="T203" s="95"/>
    </row>
    <row r="204" spans="1:20" ht="15" customHeight="1">
      <c r="A204" s="91">
        <v>31891</v>
      </c>
      <c r="B204" s="92">
        <v>2.5</v>
      </c>
      <c r="C204" s="92"/>
      <c r="D204" s="163">
        <v>2130</v>
      </c>
      <c r="E204" s="163">
        <v>3008</v>
      </c>
      <c r="F204" s="93">
        <v>8</v>
      </c>
      <c r="G204" s="163">
        <v>296</v>
      </c>
      <c r="H204" s="163">
        <v>995</v>
      </c>
      <c r="I204" s="163">
        <v>0</v>
      </c>
      <c r="J204" s="163">
        <v>116</v>
      </c>
      <c r="K204" s="163">
        <v>760</v>
      </c>
      <c r="L204" s="163">
        <v>221</v>
      </c>
      <c r="M204" s="163">
        <v>50</v>
      </c>
      <c r="N204" s="97">
        <v>0.8</v>
      </c>
      <c r="O204" s="96"/>
      <c r="P204" s="211"/>
      <c r="Q204" s="163"/>
      <c r="R204" s="96"/>
      <c r="S204" s="163"/>
      <c r="T204" s="95"/>
    </row>
    <row r="205" spans="1:20" ht="15" customHeight="1">
      <c r="A205" s="91">
        <v>31895</v>
      </c>
      <c r="B205" s="92">
        <v>2.48</v>
      </c>
      <c r="C205" s="92">
        <v>46.349</v>
      </c>
      <c r="D205" s="163">
        <v>2014</v>
      </c>
      <c r="E205" s="163">
        <v>2842</v>
      </c>
      <c r="F205" s="93">
        <v>7.9</v>
      </c>
      <c r="G205" s="163">
        <v>260</v>
      </c>
      <c r="H205" s="163">
        <v>912</v>
      </c>
      <c r="I205" s="163">
        <v>0</v>
      </c>
      <c r="J205" s="163">
        <v>116</v>
      </c>
      <c r="K205" s="163">
        <v>692</v>
      </c>
      <c r="L205" s="163">
        <v>210</v>
      </c>
      <c r="M205" s="163">
        <v>40</v>
      </c>
      <c r="N205" s="97">
        <v>0.8</v>
      </c>
      <c r="O205" s="96"/>
      <c r="P205" s="211"/>
      <c r="Q205" s="163"/>
      <c r="R205" s="96"/>
      <c r="S205" s="163"/>
      <c r="T205" s="95"/>
    </row>
    <row r="206" spans="1:20" ht="15" customHeight="1">
      <c r="A206" s="91">
        <v>31904</v>
      </c>
      <c r="B206" s="92">
        <v>2.5</v>
      </c>
      <c r="C206" s="92">
        <v>47.268</v>
      </c>
      <c r="D206" s="163">
        <v>1956</v>
      </c>
      <c r="E206" s="163">
        <v>2893</v>
      </c>
      <c r="F206" s="93">
        <v>8</v>
      </c>
      <c r="G206" s="163">
        <v>304</v>
      </c>
      <c r="H206" s="163">
        <v>842</v>
      </c>
      <c r="I206" s="163">
        <v>0</v>
      </c>
      <c r="J206" s="163">
        <v>112</v>
      </c>
      <c r="K206" s="163">
        <v>680</v>
      </c>
      <c r="L206" s="163">
        <v>200</v>
      </c>
      <c r="M206" s="163">
        <v>44</v>
      </c>
      <c r="N206" s="97">
        <v>0.9</v>
      </c>
      <c r="O206" s="96"/>
      <c r="P206" s="211"/>
      <c r="Q206" s="163"/>
      <c r="R206" s="96"/>
      <c r="S206" s="163"/>
      <c r="T206" s="95"/>
    </row>
    <row r="207" spans="1:20" ht="15" customHeight="1">
      <c r="A207" s="91">
        <v>31919</v>
      </c>
      <c r="B207" s="92">
        <v>2.4</v>
      </c>
      <c r="C207" s="92">
        <v>44.696</v>
      </c>
      <c r="D207" s="163">
        <v>1950</v>
      </c>
      <c r="E207" s="163">
        <v>2918</v>
      </c>
      <c r="F207" s="93">
        <v>8</v>
      </c>
      <c r="G207" s="163">
        <v>312</v>
      </c>
      <c r="H207" s="163">
        <v>858</v>
      </c>
      <c r="I207" s="163">
        <v>0</v>
      </c>
      <c r="J207" s="163">
        <v>116</v>
      </c>
      <c r="K207" s="163">
        <v>668</v>
      </c>
      <c r="L207" s="163">
        <v>208</v>
      </c>
      <c r="M207" s="163">
        <v>36</v>
      </c>
      <c r="N207" s="97">
        <v>0.7</v>
      </c>
      <c r="O207" s="96"/>
      <c r="P207" s="211"/>
      <c r="Q207" s="163"/>
      <c r="R207" s="96"/>
      <c r="S207" s="163"/>
      <c r="T207" s="95"/>
    </row>
    <row r="208" spans="1:20" ht="15" customHeight="1">
      <c r="A208" s="91">
        <v>31924</v>
      </c>
      <c r="B208" s="92">
        <v>2.38</v>
      </c>
      <c r="C208" s="92">
        <v>39.992</v>
      </c>
      <c r="D208" s="163">
        <v>2002</v>
      </c>
      <c r="E208" s="163">
        <v>2995</v>
      </c>
      <c r="F208" s="93">
        <v>8</v>
      </c>
      <c r="G208" s="163">
        <v>320</v>
      </c>
      <c r="H208" s="163">
        <v>864</v>
      </c>
      <c r="I208" s="163">
        <v>0</v>
      </c>
      <c r="J208" s="163">
        <v>120</v>
      </c>
      <c r="K208" s="163">
        <v>668</v>
      </c>
      <c r="L208" s="163">
        <v>195</v>
      </c>
      <c r="M208" s="163">
        <v>44</v>
      </c>
      <c r="N208" s="97">
        <v>0.7</v>
      </c>
      <c r="O208" s="96"/>
      <c r="P208" s="211"/>
      <c r="Q208" s="163"/>
      <c r="R208" s="96"/>
      <c r="S208" s="163"/>
      <c r="T208" s="95"/>
    </row>
    <row r="209" spans="1:20" ht="15" customHeight="1">
      <c r="A209" s="91">
        <v>31934</v>
      </c>
      <c r="B209" s="92">
        <v>2.73</v>
      </c>
      <c r="C209" s="92">
        <v>58.737</v>
      </c>
      <c r="D209" s="163">
        <v>2080</v>
      </c>
      <c r="E209" s="163">
        <v>3072</v>
      </c>
      <c r="F209" s="93">
        <v>8.1</v>
      </c>
      <c r="G209" s="163">
        <v>328</v>
      </c>
      <c r="H209" s="163">
        <v>862</v>
      </c>
      <c r="I209" s="163">
        <v>0</v>
      </c>
      <c r="J209" s="163">
        <v>128</v>
      </c>
      <c r="K209" s="163">
        <v>672</v>
      </c>
      <c r="L209" s="163">
        <v>198</v>
      </c>
      <c r="M209" s="163">
        <v>43</v>
      </c>
      <c r="N209" s="97">
        <v>0.6</v>
      </c>
      <c r="O209" s="96"/>
      <c r="P209" s="211"/>
      <c r="Q209" s="163"/>
      <c r="R209" s="96"/>
      <c r="S209" s="163"/>
      <c r="T209" s="95"/>
    </row>
    <row r="210" spans="1:20" ht="15" customHeight="1">
      <c r="A210" s="91">
        <v>31951</v>
      </c>
      <c r="B210" s="92">
        <v>2.76</v>
      </c>
      <c r="C210" s="92">
        <v>60.07</v>
      </c>
      <c r="D210" s="163">
        <v>1813</v>
      </c>
      <c r="E210" s="163">
        <v>2662</v>
      </c>
      <c r="F210" s="93">
        <v>8</v>
      </c>
      <c r="G210" s="163">
        <v>260</v>
      </c>
      <c r="H210" s="163">
        <v>934</v>
      </c>
      <c r="I210" s="163">
        <v>0</v>
      </c>
      <c r="J210" s="163">
        <v>136</v>
      </c>
      <c r="K210" s="163">
        <v>636</v>
      </c>
      <c r="L210" s="163">
        <v>189</v>
      </c>
      <c r="M210" s="163">
        <v>40</v>
      </c>
      <c r="N210" s="97">
        <v>0.6</v>
      </c>
      <c r="O210" s="96"/>
      <c r="P210" s="211"/>
      <c r="Q210" s="163"/>
      <c r="R210" s="96"/>
      <c r="S210" s="163"/>
      <c r="T210" s="95"/>
    </row>
    <row r="211" spans="1:20" ht="15" customHeight="1">
      <c r="A211" s="91">
        <v>31965</v>
      </c>
      <c r="B211" s="92">
        <v>2.42</v>
      </c>
      <c r="C211" s="92">
        <v>43.887</v>
      </c>
      <c r="D211" s="163">
        <v>1993</v>
      </c>
      <c r="E211" s="163">
        <v>2944</v>
      </c>
      <c r="F211" s="93">
        <v>8.1</v>
      </c>
      <c r="G211" s="163">
        <v>292</v>
      </c>
      <c r="H211" s="163">
        <v>784</v>
      </c>
      <c r="I211" s="163">
        <v>0</v>
      </c>
      <c r="J211" s="163">
        <v>128</v>
      </c>
      <c r="K211" s="163">
        <v>608</v>
      </c>
      <c r="L211" s="163">
        <v>181</v>
      </c>
      <c r="M211" s="163">
        <v>38</v>
      </c>
      <c r="N211" s="97">
        <v>0.6</v>
      </c>
      <c r="O211" s="96"/>
      <c r="P211" s="211"/>
      <c r="Q211" s="163"/>
      <c r="R211" s="96"/>
      <c r="S211" s="163"/>
      <c r="T211" s="95"/>
    </row>
    <row r="212" spans="1:20" ht="15" customHeight="1">
      <c r="A212" s="91">
        <v>31981</v>
      </c>
      <c r="B212" s="92">
        <v>2.31</v>
      </c>
      <c r="C212" s="92">
        <v>41.744</v>
      </c>
      <c r="D212" s="163">
        <v>2375</v>
      </c>
      <c r="E212" s="163">
        <v>3341</v>
      </c>
      <c r="F212" s="93">
        <v>8.1</v>
      </c>
      <c r="G212" s="163">
        <v>388</v>
      </c>
      <c r="H212" s="163">
        <v>857</v>
      </c>
      <c r="I212" s="163">
        <v>0</v>
      </c>
      <c r="J212" s="163">
        <v>120</v>
      </c>
      <c r="K212" s="163">
        <v>700</v>
      </c>
      <c r="L212" s="163">
        <v>198</v>
      </c>
      <c r="M212" s="163">
        <v>50</v>
      </c>
      <c r="N212" s="97">
        <v>0.6</v>
      </c>
      <c r="O212" s="96"/>
      <c r="P212" s="211"/>
      <c r="Q212" s="163"/>
      <c r="R212" s="96"/>
      <c r="S212" s="163"/>
      <c r="T212" s="95"/>
    </row>
    <row r="213" spans="1:20" ht="15" customHeight="1">
      <c r="A213" s="91">
        <v>31994</v>
      </c>
      <c r="B213" s="92">
        <v>2.25</v>
      </c>
      <c r="C213" s="92">
        <v>42.989</v>
      </c>
      <c r="D213" s="163">
        <v>2498</v>
      </c>
      <c r="E213" s="163">
        <v>3584</v>
      </c>
      <c r="F213" s="93">
        <v>7.9</v>
      </c>
      <c r="G213" s="163">
        <v>428</v>
      </c>
      <c r="H213" s="163">
        <v>944</v>
      </c>
      <c r="I213" s="163">
        <v>0</v>
      </c>
      <c r="J213" s="163">
        <v>116</v>
      </c>
      <c r="K213" s="163">
        <v>756</v>
      </c>
      <c r="L213" s="163">
        <v>214</v>
      </c>
      <c r="M213" s="163">
        <v>54</v>
      </c>
      <c r="N213" s="97">
        <v>0.6</v>
      </c>
      <c r="O213" s="96"/>
      <c r="P213" s="211"/>
      <c r="Q213" s="163"/>
      <c r="R213" s="96"/>
      <c r="S213" s="163"/>
      <c r="T213" s="95"/>
    </row>
    <row r="214" spans="1:20" ht="15" customHeight="1">
      <c r="A214" s="91">
        <v>32008</v>
      </c>
      <c r="B214" s="92">
        <v>2.63</v>
      </c>
      <c r="C214" s="92"/>
      <c r="D214" s="163">
        <v>2223</v>
      </c>
      <c r="E214" s="163">
        <v>3213</v>
      </c>
      <c r="F214" s="93">
        <v>8</v>
      </c>
      <c r="G214" s="163">
        <v>352</v>
      </c>
      <c r="H214" s="163">
        <v>948</v>
      </c>
      <c r="I214" s="163">
        <v>0</v>
      </c>
      <c r="J214" s="163">
        <v>116</v>
      </c>
      <c r="K214" s="163">
        <v>688</v>
      </c>
      <c r="L214" s="163">
        <v>197</v>
      </c>
      <c r="M214" s="163">
        <v>47</v>
      </c>
      <c r="N214" s="97">
        <v>0.7</v>
      </c>
      <c r="O214" s="96"/>
      <c r="P214" s="211"/>
      <c r="Q214" s="163"/>
      <c r="R214" s="96"/>
      <c r="S214" s="163"/>
      <c r="T214" s="95"/>
    </row>
    <row r="215" spans="1:20" ht="15" customHeight="1">
      <c r="A215" s="91">
        <v>32010</v>
      </c>
      <c r="B215" s="92">
        <v>2.65</v>
      </c>
      <c r="C215" s="92">
        <v>55.46</v>
      </c>
      <c r="D215" s="163">
        <v>2157</v>
      </c>
      <c r="E215" s="163">
        <v>3328</v>
      </c>
      <c r="F215" s="93">
        <v>8</v>
      </c>
      <c r="G215" s="163">
        <v>348</v>
      </c>
      <c r="H215" s="163">
        <v>925</v>
      </c>
      <c r="I215" s="163">
        <v>0</v>
      </c>
      <c r="J215" s="163">
        <v>116</v>
      </c>
      <c r="K215" s="163">
        <v>680</v>
      </c>
      <c r="L215" s="163">
        <v>203</v>
      </c>
      <c r="M215" s="163">
        <v>42</v>
      </c>
      <c r="N215" s="97">
        <v>0.7</v>
      </c>
      <c r="O215" s="96"/>
      <c r="P215" s="211"/>
      <c r="Q215" s="163"/>
      <c r="R215" s="96"/>
      <c r="S215" s="163"/>
      <c r="T215" s="95"/>
    </row>
    <row r="216" spans="1:20" ht="15" customHeight="1">
      <c r="A216" s="91">
        <v>32011</v>
      </c>
      <c r="B216" s="92">
        <v>2.65</v>
      </c>
      <c r="C216" s="92"/>
      <c r="D216" s="163">
        <v>2116</v>
      </c>
      <c r="E216" s="163">
        <v>3008</v>
      </c>
      <c r="F216" s="93">
        <v>7.8</v>
      </c>
      <c r="G216" s="163">
        <v>340</v>
      </c>
      <c r="H216" s="163">
        <v>889</v>
      </c>
      <c r="I216" s="163">
        <v>0</v>
      </c>
      <c r="J216" s="163">
        <v>116</v>
      </c>
      <c r="K216" s="163">
        <v>676</v>
      </c>
      <c r="L216" s="163">
        <v>202</v>
      </c>
      <c r="M216" s="163">
        <v>41</v>
      </c>
      <c r="N216" s="97">
        <v>0.7</v>
      </c>
      <c r="O216" s="96"/>
      <c r="P216" s="211"/>
      <c r="Q216" s="163"/>
      <c r="R216" s="96"/>
      <c r="S216" s="163"/>
      <c r="T216" s="95"/>
    </row>
    <row r="217" spans="1:20" ht="15" customHeight="1">
      <c r="A217" s="91">
        <v>32014</v>
      </c>
      <c r="B217" s="92">
        <v>2.66</v>
      </c>
      <c r="C217" s="92"/>
      <c r="D217" s="163">
        <v>2105</v>
      </c>
      <c r="E217" s="163">
        <v>3021</v>
      </c>
      <c r="F217" s="93">
        <v>7.9</v>
      </c>
      <c r="G217" s="163">
        <v>340</v>
      </c>
      <c r="H217" s="163">
        <v>884</v>
      </c>
      <c r="I217" s="163">
        <v>0</v>
      </c>
      <c r="J217" s="163">
        <v>120</v>
      </c>
      <c r="K217" s="163">
        <v>672</v>
      </c>
      <c r="L217" s="163">
        <v>200</v>
      </c>
      <c r="M217" s="163">
        <v>42</v>
      </c>
      <c r="N217" s="97">
        <v>0.7</v>
      </c>
      <c r="O217" s="96"/>
      <c r="P217" s="211"/>
      <c r="Q217" s="163"/>
      <c r="R217" s="96"/>
      <c r="S217" s="163"/>
      <c r="T217" s="95"/>
    </row>
    <row r="218" spans="1:20" ht="15" customHeight="1">
      <c r="A218" s="91">
        <v>32018</v>
      </c>
      <c r="B218" s="92">
        <v>2.68</v>
      </c>
      <c r="C218" s="92"/>
      <c r="D218" s="163">
        <v>2122</v>
      </c>
      <c r="E218" s="163">
        <v>3046</v>
      </c>
      <c r="F218" s="93">
        <v>7.7</v>
      </c>
      <c r="G218" s="163">
        <v>344</v>
      </c>
      <c r="H218" s="163">
        <v>895</v>
      </c>
      <c r="I218" s="163">
        <v>0</v>
      </c>
      <c r="J218" s="163">
        <v>124</v>
      </c>
      <c r="K218" s="163">
        <v>672</v>
      </c>
      <c r="L218" s="163">
        <v>202</v>
      </c>
      <c r="M218" s="163">
        <v>40</v>
      </c>
      <c r="N218" s="97">
        <v>0.7</v>
      </c>
      <c r="O218" s="96"/>
      <c r="P218" s="211"/>
      <c r="Q218" s="163"/>
      <c r="R218" s="96"/>
      <c r="S218" s="163"/>
      <c r="T218" s="95"/>
    </row>
    <row r="219" spans="1:20" ht="15" customHeight="1">
      <c r="A219" s="91">
        <v>32023</v>
      </c>
      <c r="B219" s="92">
        <v>2.675</v>
      </c>
      <c r="C219" s="92">
        <v>56.44</v>
      </c>
      <c r="D219" s="163">
        <v>2011</v>
      </c>
      <c r="E219" s="163">
        <v>2970</v>
      </c>
      <c r="F219" s="93">
        <v>7.8</v>
      </c>
      <c r="G219" s="163">
        <v>324</v>
      </c>
      <c r="H219" s="163">
        <v>848</v>
      </c>
      <c r="I219" s="163">
        <v>0</v>
      </c>
      <c r="J219" s="163">
        <v>116</v>
      </c>
      <c r="K219" s="163">
        <v>648</v>
      </c>
      <c r="L219" s="163">
        <v>198</v>
      </c>
      <c r="M219" s="163">
        <v>37</v>
      </c>
      <c r="N219" s="97">
        <v>0.7</v>
      </c>
      <c r="O219" s="96"/>
      <c r="P219" s="211"/>
      <c r="Q219" s="163"/>
      <c r="R219" s="96"/>
      <c r="S219" s="163"/>
      <c r="T219" s="95"/>
    </row>
    <row r="220" spans="1:20" ht="15" customHeight="1">
      <c r="A220" s="91">
        <v>32025</v>
      </c>
      <c r="B220" s="92">
        <v>2.7</v>
      </c>
      <c r="C220" s="92"/>
      <c r="D220" s="163">
        <v>1886</v>
      </c>
      <c r="E220" s="163">
        <v>2790</v>
      </c>
      <c r="F220" s="93">
        <v>8</v>
      </c>
      <c r="G220" s="163">
        <v>296</v>
      </c>
      <c r="H220" s="163">
        <v>821</v>
      </c>
      <c r="I220" s="163">
        <v>0</v>
      </c>
      <c r="J220" s="163">
        <v>112</v>
      </c>
      <c r="K220" s="163">
        <v>740</v>
      </c>
      <c r="L220" s="163">
        <v>234</v>
      </c>
      <c r="M220" s="163">
        <v>38</v>
      </c>
      <c r="N220" s="97">
        <v>0.8</v>
      </c>
      <c r="O220" s="96"/>
      <c r="P220" s="211"/>
      <c r="Q220" s="163"/>
      <c r="R220" s="96"/>
      <c r="S220" s="163"/>
      <c r="T220" s="95"/>
    </row>
    <row r="221" spans="1:20" ht="15" customHeight="1">
      <c r="A221" s="91">
        <v>32031</v>
      </c>
      <c r="B221" s="92">
        <v>2.72</v>
      </c>
      <c r="C221" s="92"/>
      <c r="D221" s="163">
        <v>1919</v>
      </c>
      <c r="E221" s="163">
        <v>2803</v>
      </c>
      <c r="F221" s="93">
        <v>7.9</v>
      </c>
      <c r="G221" s="163">
        <v>296</v>
      </c>
      <c r="H221" s="163">
        <v>838</v>
      </c>
      <c r="I221" s="163">
        <v>0</v>
      </c>
      <c r="J221" s="163">
        <v>108</v>
      </c>
      <c r="K221" s="163">
        <v>764</v>
      </c>
      <c r="L221" s="163">
        <v>219</v>
      </c>
      <c r="M221" s="163">
        <v>53</v>
      </c>
      <c r="N221" s="97">
        <v>0.8</v>
      </c>
      <c r="O221" s="96"/>
      <c r="P221" s="211"/>
      <c r="Q221" s="163"/>
      <c r="R221" s="96"/>
      <c r="S221" s="163"/>
      <c r="T221" s="95"/>
    </row>
    <row r="222" spans="1:20" ht="15" customHeight="1">
      <c r="A222" s="91">
        <v>32036</v>
      </c>
      <c r="B222" s="92">
        <v>2.58</v>
      </c>
      <c r="C222" s="92">
        <v>54.025</v>
      </c>
      <c r="D222" s="163">
        <v>1880</v>
      </c>
      <c r="E222" s="163">
        <v>2688</v>
      </c>
      <c r="F222" s="93">
        <v>8</v>
      </c>
      <c r="G222" s="163">
        <v>296</v>
      </c>
      <c r="H222" s="163">
        <v>804</v>
      </c>
      <c r="I222" s="163">
        <v>0</v>
      </c>
      <c r="J222" s="163">
        <v>112</v>
      </c>
      <c r="K222" s="163">
        <v>736</v>
      </c>
      <c r="L222" s="163">
        <v>229</v>
      </c>
      <c r="M222" s="163">
        <v>40</v>
      </c>
      <c r="N222" s="97">
        <v>0.7</v>
      </c>
      <c r="O222" s="96"/>
      <c r="P222" s="211"/>
      <c r="Q222" s="163"/>
      <c r="R222" s="96"/>
      <c r="S222" s="163"/>
      <c r="T222" s="95"/>
    </row>
    <row r="223" spans="1:20" ht="15" customHeight="1">
      <c r="A223" s="91">
        <v>32050</v>
      </c>
      <c r="B223" s="92">
        <v>2.32</v>
      </c>
      <c r="C223" s="92">
        <v>43.707</v>
      </c>
      <c r="D223" s="163">
        <v>1989</v>
      </c>
      <c r="E223" s="163">
        <v>2931</v>
      </c>
      <c r="F223" s="93">
        <v>7.4</v>
      </c>
      <c r="G223" s="163">
        <v>324</v>
      </c>
      <c r="H223" s="163">
        <v>820</v>
      </c>
      <c r="I223" s="163">
        <v>0</v>
      </c>
      <c r="J223" s="163">
        <v>96</v>
      </c>
      <c r="K223" s="163">
        <v>772</v>
      </c>
      <c r="L223" s="163">
        <v>211</v>
      </c>
      <c r="M223" s="163">
        <v>59</v>
      </c>
      <c r="N223" s="97">
        <v>0.7</v>
      </c>
      <c r="O223" s="96"/>
      <c r="P223" s="211"/>
      <c r="Q223" s="163"/>
      <c r="R223" s="96"/>
      <c r="S223" s="163"/>
      <c r="T223" s="95"/>
    </row>
    <row r="224" spans="1:20" ht="15" customHeight="1">
      <c r="A224" s="91">
        <v>32072</v>
      </c>
      <c r="B224" s="92">
        <v>1.88</v>
      </c>
      <c r="C224" s="92">
        <v>34.182</v>
      </c>
      <c r="D224" s="163">
        <v>2397</v>
      </c>
      <c r="E224" s="163">
        <v>3520</v>
      </c>
      <c r="F224" s="93">
        <v>8.1</v>
      </c>
      <c r="G224" s="163">
        <v>412</v>
      </c>
      <c r="H224" s="163">
        <v>915</v>
      </c>
      <c r="I224" s="163">
        <v>0</v>
      </c>
      <c r="J224" s="163">
        <v>96</v>
      </c>
      <c r="K224" s="163">
        <v>852</v>
      </c>
      <c r="L224" s="163">
        <v>230</v>
      </c>
      <c r="M224" s="163">
        <v>67</v>
      </c>
      <c r="N224" s="97">
        <v>0.8</v>
      </c>
      <c r="O224" s="96"/>
      <c r="P224" s="211"/>
      <c r="Q224" s="163"/>
      <c r="R224" s="96"/>
      <c r="S224" s="163"/>
      <c r="T224" s="95"/>
    </row>
    <row r="225" spans="1:20" ht="15" customHeight="1">
      <c r="A225" s="91">
        <v>32099</v>
      </c>
      <c r="B225" s="92">
        <v>1.8</v>
      </c>
      <c r="C225" s="92">
        <v>22.9</v>
      </c>
      <c r="D225" s="163"/>
      <c r="E225" s="163">
        <v>5040</v>
      </c>
      <c r="F225" s="93"/>
      <c r="G225" s="163"/>
      <c r="H225" s="163"/>
      <c r="I225" s="163"/>
      <c r="J225" s="163"/>
      <c r="K225" s="163"/>
      <c r="L225" s="163"/>
      <c r="M225" s="163"/>
      <c r="N225" s="97"/>
      <c r="O225" s="96"/>
      <c r="P225" s="211"/>
      <c r="Q225" s="163"/>
      <c r="R225" s="96"/>
      <c r="S225" s="163"/>
      <c r="T225" s="95" t="s">
        <v>29</v>
      </c>
    </row>
    <row r="226" spans="1:20" ht="15" customHeight="1">
      <c r="A226" s="91">
        <v>32113</v>
      </c>
      <c r="B226" s="92">
        <v>1.42</v>
      </c>
      <c r="C226" s="92">
        <v>16.6</v>
      </c>
      <c r="D226" s="163">
        <v>3714</v>
      </c>
      <c r="E226" s="163">
        <v>5312</v>
      </c>
      <c r="F226" s="93">
        <v>8</v>
      </c>
      <c r="G226" s="163">
        <v>740</v>
      </c>
      <c r="H226" s="163">
        <v>1283</v>
      </c>
      <c r="I226" s="163">
        <v>0</v>
      </c>
      <c r="J226" s="163">
        <v>88</v>
      </c>
      <c r="K226" s="163">
        <v>1072</v>
      </c>
      <c r="L226" s="163">
        <v>272</v>
      </c>
      <c r="M226" s="163">
        <v>95</v>
      </c>
      <c r="N226" s="97">
        <v>1</v>
      </c>
      <c r="O226" s="96"/>
      <c r="P226" s="211"/>
      <c r="Q226" s="163"/>
      <c r="R226" s="96"/>
      <c r="S226" s="163"/>
      <c r="T226" s="95" t="s">
        <v>29</v>
      </c>
    </row>
    <row r="227" spans="1:20" ht="15" customHeight="1">
      <c r="A227" s="91">
        <v>32120</v>
      </c>
      <c r="B227" s="92">
        <v>1.35</v>
      </c>
      <c r="C227" s="92">
        <v>15.04</v>
      </c>
      <c r="D227" s="163">
        <v>4000</v>
      </c>
      <c r="E227" s="163">
        <v>5875</v>
      </c>
      <c r="F227" s="93">
        <v>8</v>
      </c>
      <c r="G227" s="163">
        <v>810</v>
      </c>
      <c r="H227" s="163">
        <v>1397</v>
      </c>
      <c r="I227" s="163">
        <v>0</v>
      </c>
      <c r="J227" s="163">
        <v>88</v>
      </c>
      <c r="K227" s="163">
        <v>1148</v>
      </c>
      <c r="L227" s="163">
        <v>306</v>
      </c>
      <c r="M227" s="163">
        <v>93</v>
      </c>
      <c r="N227" s="97">
        <v>1.1</v>
      </c>
      <c r="O227" s="96"/>
      <c r="P227" s="211"/>
      <c r="Q227" s="163"/>
      <c r="R227" s="96"/>
      <c r="S227" s="163"/>
      <c r="T227" s="95"/>
    </row>
    <row r="228" spans="1:20" ht="15" customHeight="1">
      <c r="A228" s="91">
        <v>32126</v>
      </c>
      <c r="B228" s="92">
        <v>1.52</v>
      </c>
      <c r="C228" s="92">
        <v>20.1</v>
      </c>
      <c r="D228" s="163">
        <v>4228</v>
      </c>
      <c r="E228" s="163">
        <v>6336</v>
      </c>
      <c r="F228" s="93">
        <v>8.1</v>
      </c>
      <c r="G228" s="163">
        <v>920</v>
      </c>
      <c r="H228" s="163">
        <v>1399</v>
      </c>
      <c r="I228" s="163">
        <v>0</v>
      </c>
      <c r="J228" s="163">
        <v>88</v>
      </c>
      <c r="K228" s="163">
        <v>1172</v>
      </c>
      <c r="L228" s="163">
        <v>285</v>
      </c>
      <c r="M228" s="163">
        <v>107</v>
      </c>
      <c r="N228" s="97">
        <v>1</v>
      </c>
      <c r="O228" s="96"/>
      <c r="P228" s="211"/>
      <c r="Q228" s="163"/>
      <c r="R228" s="96"/>
      <c r="S228" s="163"/>
      <c r="T228" s="95" t="s">
        <v>30</v>
      </c>
    </row>
    <row r="229" spans="1:20" ht="15" customHeight="1">
      <c r="A229" s="91">
        <v>32132</v>
      </c>
      <c r="B229" s="92">
        <v>1.98</v>
      </c>
      <c r="C229" s="92">
        <v>37.295</v>
      </c>
      <c r="D229" s="163">
        <v>3943</v>
      </c>
      <c r="E229" s="163">
        <v>5632</v>
      </c>
      <c r="F229" s="93">
        <v>7.9</v>
      </c>
      <c r="G229" s="163">
        <v>750</v>
      </c>
      <c r="H229" s="163">
        <v>1427</v>
      </c>
      <c r="I229" s="163">
        <v>0</v>
      </c>
      <c r="J229" s="163">
        <v>100</v>
      </c>
      <c r="K229" s="163">
        <v>1170</v>
      </c>
      <c r="L229" s="163">
        <v>352</v>
      </c>
      <c r="M229" s="163">
        <v>70</v>
      </c>
      <c r="N229" s="97">
        <v>1.2</v>
      </c>
      <c r="O229" s="96"/>
      <c r="P229" s="211"/>
      <c r="Q229" s="163"/>
      <c r="R229" s="96"/>
      <c r="S229" s="163"/>
      <c r="T229" s="95"/>
    </row>
    <row r="230" spans="1:20" ht="15" customHeight="1">
      <c r="A230" s="91">
        <v>32137</v>
      </c>
      <c r="B230" s="92">
        <v>2.41</v>
      </c>
      <c r="C230" s="92"/>
      <c r="D230" s="163">
        <v>3266</v>
      </c>
      <c r="E230" s="163">
        <v>4480</v>
      </c>
      <c r="F230" s="93">
        <v>7.7</v>
      </c>
      <c r="G230" s="163">
        <v>556</v>
      </c>
      <c r="H230" s="163">
        <v>1309</v>
      </c>
      <c r="I230" s="163">
        <v>0</v>
      </c>
      <c r="J230" s="163">
        <v>104</v>
      </c>
      <c r="K230" s="163">
        <v>1060</v>
      </c>
      <c r="L230" s="163">
        <v>317</v>
      </c>
      <c r="M230" s="163">
        <v>65</v>
      </c>
      <c r="N230" s="97">
        <v>1.2</v>
      </c>
      <c r="O230" s="96"/>
      <c r="P230" s="211"/>
      <c r="Q230" s="163"/>
      <c r="R230" s="96"/>
      <c r="S230" s="163"/>
      <c r="T230" s="95"/>
    </row>
    <row r="231" spans="1:20" ht="15" customHeight="1">
      <c r="A231" s="91">
        <v>32140</v>
      </c>
      <c r="B231" s="92">
        <v>2.64</v>
      </c>
      <c r="C231" s="92">
        <v>57.6</v>
      </c>
      <c r="D231" s="163">
        <v>2932</v>
      </c>
      <c r="E231" s="163">
        <v>3968</v>
      </c>
      <c r="F231" s="93">
        <v>7.7</v>
      </c>
      <c r="G231" s="163">
        <v>452</v>
      </c>
      <c r="H231" s="163">
        <v>1223</v>
      </c>
      <c r="I231" s="163">
        <v>0</v>
      </c>
      <c r="J231" s="163">
        <v>112</v>
      </c>
      <c r="K231" s="163">
        <v>992</v>
      </c>
      <c r="L231" s="163">
        <v>301</v>
      </c>
      <c r="M231" s="163">
        <v>58</v>
      </c>
      <c r="N231" s="97">
        <v>1.2</v>
      </c>
      <c r="O231" s="96"/>
      <c r="P231" s="211"/>
      <c r="Q231" s="163"/>
      <c r="R231" s="96"/>
      <c r="S231" s="163"/>
      <c r="T231" s="95" t="s">
        <v>29</v>
      </c>
    </row>
    <row r="232" spans="1:20" ht="15" customHeight="1">
      <c r="A232" s="91">
        <v>32141</v>
      </c>
      <c r="B232" s="92">
        <v>2.75</v>
      </c>
      <c r="C232" s="92"/>
      <c r="D232" s="163">
        <v>2748</v>
      </c>
      <c r="E232" s="163">
        <v>3712</v>
      </c>
      <c r="F232" s="93">
        <v>8.2</v>
      </c>
      <c r="G232" s="163">
        <v>416</v>
      </c>
      <c r="H232" s="163">
        <v>1173</v>
      </c>
      <c r="I232" s="163">
        <v>0</v>
      </c>
      <c r="J232" s="163">
        <v>112</v>
      </c>
      <c r="K232" s="163">
        <v>1060</v>
      </c>
      <c r="L232" s="163">
        <v>320</v>
      </c>
      <c r="M232" s="163">
        <v>63</v>
      </c>
      <c r="N232" s="97">
        <v>1.2</v>
      </c>
      <c r="O232" s="96"/>
      <c r="P232" s="211"/>
      <c r="Q232" s="163"/>
      <c r="R232" s="96"/>
      <c r="S232" s="163"/>
      <c r="T232" s="95"/>
    </row>
    <row r="233" spans="1:20" ht="15" customHeight="1">
      <c r="A233" s="91">
        <v>32146</v>
      </c>
      <c r="B233" s="92">
        <v>3</v>
      </c>
      <c r="C233" s="92"/>
      <c r="D233" s="163">
        <v>2499</v>
      </c>
      <c r="E233" s="163">
        <v>3200</v>
      </c>
      <c r="F233" s="93">
        <v>8.2</v>
      </c>
      <c r="G233" s="163">
        <v>336</v>
      </c>
      <c r="H233" s="163">
        <v>1072</v>
      </c>
      <c r="I233" s="163">
        <v>0</v>
      </c>
      <c r="J233" s="163">
        <v>112</v>
      </c>
      <c r="K233" s="163">
        <v>1004</v>
      </c>
      <c r="L233" s="163">
        <v>312</v>
      </c>
      <c r="M233" s="163">
        <v>54</v>
      </c>
      <c r="N233" s="97">
        <v>1.2</v>
      </c>
      <c r="O233" s="96"/>
      <c r="P233" s="211"/>
      <c r="Q233" s="163"/>
      <c r="R233" s="96"/>
      <c r="S233" s="163"/>
      <c r="T233" s="95"/>
    </row>
    <row r="234" spans="1:20" ht="15" customHeight="1">
      <c r="A234" s="91">
        <v>32148</v>
      </c>
      <c r="B234" s="92">
        <v>3.03</v>
      </c>
      <c r="C234" s="92">
        <v>74.615</v>
      </c>
      <c r="D234" s="163">
        <v>2442</v>
      </c>
      <c r="E234" s="163">
        <v>3200</v>
      </c>
      <c r="F234" s="93">
        <v>8.2</v>
      </c>
      <c r="G234" s="163">
        <v>328</v>
      </c>
      <c r="H234" s="163">
        <v>1117</v>
      </c>
      <c r="I234" s="163">
        <v>0</v>
      </c>
      <c r="J234" s="163">
        <v>116</v>
      </c>
      <c r="K234" s="163">
        <v>1020</v>
      </c>
      <c r="L234" s="163">
        <v>323</v>
      </c>
      <c r="M234" s="163">
        <v>52</v>
      </c>
      <c r="N234" s="97">
        <v>1</v>
      </c>
      <c r="O234" s="96"/>
      <c r="P234" s="211"/>
      <c r="Q234" s="163"/>
      <c r="R234" s="96"/>
      <c r="S234" s="163"/>
      <c r="T234" s="95"/>
    </row>
    <row r="235" spans="1:20" ht="15" customHeight="1">
      <c r="A235" s="91">
        <v>32156</v>
      </c>
      <c r="B235" s="92">
        <v>3</v>
      </c>
      <c r="C235" s="92">
        <v>58</v>
      </c>
      <c r="D235" s="163">
        <v>2330</v>
      </c>
      <c r="E235" s="163">
        <v>3059</v>
      </c>
      <c r="F235" s="93">
        <v>8</v>
      </c>
      <c r="G235" s="163">
        <v>272</v>
      </c>
      <c r="H235" s="163">
        <v>1076</v>
      </c>
      <c r="I235" s="163">
        <v>0</v>
      </c>
      <c r="J235" s="163">
        <v>100</v>
      </c>
      <c r="K235" s="163">
        <v>1048</v>
      </c>
      <c r="L235" s="163">
        <v>301</v>
      </c>
      <c r="M235" s="163">
        <v>71</v>
      </c>
      <c r="N235" s="97">
        <v>1</v>
      </c>
      <c r="O235" s="96"/>
      <c r="P235" s="211"/>
      <c r="Q235" s="163"/>
      <c r="R235" s="96"/>
      <c r="S235" s="163"/>
      <c r="T235" s="95" t="s">
        <v>30</v>
      </c>
    </row>
    <row r="236" spans="1:20" ht="15" customHeight="1">
      <c r="A236" s="91">
        <v>32163</v>
      </c>
      <c r="B236" s="92">
        <v>3.11</v>
      </c>
      <c r="C236" s="92">
        <v>71.428</v>
      </c>
      <c r="D236" s="163">
        <v>2322</v>
      </c>
      <c r="E236" s="163">
        <v>2970</v>
      </c>
      <c r="F236" s="93">
        <v>8</v>
      </c>
      <c r="G236" s="163">
        <v>248</v>
      </c>
      <c r="H236" s="163">
        <v>1136</v>
      </c>
      <c r="I236" s="163">
        <v>0</v>
      </c>
      <c r="J236" s="163">
        <v>104</v>
      </c>
      <c r="K236" s="163">
        <v>980</v>
      </c>
      <c r="L236" s="163">
        <v>338</v>
      </c>
      <c r="M236" s="163">
        <v>33</v>
      </c>
      <c r="N236" s="97">
        <v>0.8</v>
      </c>
      <c r="O236" s="96"/>
      <c r="P236" s="211"/>
      <c r="Q236" s="163"/>
      <c r="R236" s="96"/>
      <c r="S236" s="163"/>
      <c r="T236" s="95"/>
    </row>
    <row r="237" spans="1:20" ht="15" customHeight="1">
      <c r="A237" s="91">
        <v>32169</v>
      </c>
      <c r="B237" s="92">
        <v>3.18</v>
      </c>
      <c r="C237" s="92">
        <v>91</v>
      </c>
      <c r="D237" s="163">
        <v>2225</v>
      </c>
      <c r="E237" s="163">
        <v>2880</v>
      </c>
      <c r="F237" s="93">
        <v>7.9</v>
      </c>
      <c r="G237" s="163">
        <v>228</v>
      </c>
      <c r="H237" s="163">
        <v>1130</v>
      </c>
      <c r="I237" s="163">
        <v>0</v>
      </c>
      <c r="J237" s="163">
        <v>120</v>
      </c>
      <c r="K237" s="163">
        <v>1020</v>
      </c>
      <c r="L237" s="163">
        <v>344</v>
      </c>
      <c r="M237" s="163">
        <v>39</v>
      </c>
      <c r="N237" s="97">
        <v>1</v>
      </c>
      <c r="O237" s="96"/>
      <c r="P237" s="211"/>
      <c r="Q237" s="163"/>
      <c r="R237" s="96"/>
      <c r="S237" s="163"/>
      <c r="T237" s="95" t="s">
        <v>29</v>
      </c>
    </row>
    <row r="238" spans="1:20" ht="15" customHeight="1">
      <c r="A238" s="91">
        <v>32177</v>
      </c>
      <c r="B238" s="92">
        <v>3.34</v>
      </c>
      <c r="C238" s="92">
        <v>82.184</v>
      </c>
      <c r="D238" s="163">
        <v>2200</v>
      </c>
      <c r="E238" s="163">
        <v>2854</v>
      </c>
      <c r="F238" s="93">
        <v>7.8</v>
      </c>
      <c r="G238" s="163">
        <v>224</v>
      </c>
      <c r="H238" s="163">
        <v>1094</v>
      </c>
      <c r="I238" s="163">
        <v>0</v>
      </c>
      <c r="J238" s="163">
        <v>136</v>
      </c>
      <c r="K238" s="163">
        <v>860</v>
      </c>
      <c r="L238" s="163">
        <v>339</v>
      </c>
      <c r="M238" s="163">
        <v>3</v>
      </c>
      <c r="N238" s="97">
        <v>1.1</v>
      </c>
      <c r="O238" s="96"/>
      <c r="P238" s="211"/>
      <c r="Q238" s="163"/>
      <c r="R238" s="96"/>
      <c r="S238" s="163"/>
      <c r="T238" s="95"/>
    </row>
    <row r="239" spans="1:20" ht="15" customHeight="1">
      <c r="A239" s="91">
        <v>32184</v>
      </c>
      <c r="B239" s="92">
        <v>3.48</v>
      </c>
      <c r="C239" s="92">
        <v>94.597</v>
      </c>
      <c r="D239" s="163">
        <v>2306</v>
      </c>
      <c r="E239" s="163">
        <v>2714</v>
      </c>
      <c r="F239" s="93">
        <v>8</v>
      </c>
      <c r="G239" s="163">
        <v>212</v>
      </c>
      <c r="H239" s="163">
        <v>1089</v>
      </c>
      <c r="I239" s="163">
        <v>0</v>
      </c>
      <c r="J239" s="163">
        <v>132</v>
      </c>
      <c r="K239" s="163">
        <v>940</v>
      </c>
      <c r="L239" s="163">
        <v>355</v>
      </c>
      <c r="M239" s="163">
        <v>13</v>
      </c>
      <c r="N239" s="97">
        <v>1</v>
      </c>
      <c r="O239" s="96"/>
      <c r="P239" s="211"/>
      <c r="Q239" s="163"/>
      <c r="R239" s="96"/>
      <c r="S239" s="163"/>
      <c r="T239" s="95"/>
    </row>
    <row r="240" spans="1:20" ht="15" customHeight="1">
      <c r="A240" s="91">
        <v>32191</v>
      </c>
      <c r="B240" s="92">
        <v>3.63</v>
      </c>
      <c r="C240" s="92">
        <v>99.829</v>
      </c>
      <c r="D240" s="163">
        <v>2182</v>
      </c>
      <c r="E240" s="163">
        <v>2688</v>
      </c>
      <c r="F240" s="93">
        <v>8.1</v>
      </c>
      <c r="G240" s="163">
        <v>196</v>
      </c>
      <c r="H240" s="163">
        <v>1119</v>
      </c>
      <c r="I240" s="163">
        <v>0</v>
      </c>
      <c r="J240" s="163">
        <v>140</v>
      </c>
      <c r="K240" s="163">
        <v>852</v>
      </c>
      <c r="L240" s="163">
        <v>376</v>
      </c>
      <c r="M240" s="163">
        <v>21</v>
      </c>
      <c r="N240" s="97">
        <v>1</v>
      </c>
      <c r="O240" s="96"/>
      <c r="P240" s="211"/>
      <c r="Q240" s="163"/>
      <c r="R240" s="96"/>
      <c r="S240" s="163"/>
      <c r="T240" s="95"/>
    </row>
    <row r="241" spans="1:20" ht="15" customHeight="1">
      <c r="A241" s="91">
        <v>32197</v>
      </c>
      <c r="B241" s="92">
        <v>3.74</v>
      </c>
      <c r="C241" s="92">
        <v>113.386</v>
      </c>
      <c r="D241" s="163">
        <v>2267</v>
      </c>
      <c r="E241" s="163">
        <v>2554</v>
      </c>
      <c r="F241" s="93">
        <v>7.7</v>
      </c>
      <c r="G241" s="163">
        <v>200</v>
      </c>
      <c r="H241" s="163">
        <v>1005</v>
      </c>
      <c r="I241" s="163">
        <v>0</v>
      </c>
      <c r="J241" s="163">
        <v>148</v>
      </c>
      <c r="K241" s="163">
        <v>856</v>
      </c>
      <c r="L241" s="163">
        <v>277</v>
      </c>
      <c r="M241" s="163">
        <v>41</v>
      </c>
      <c r="N241" s="97">
        <v>1.1</v>
      </c>
      <c r="O241" s="96"/>
      <c r="P241" s="211"/>
      <c r="Q241" s="163"/>
      <c r="R241" s="96"/>
      <c r="S241" s="163"/>
      <c r="T241" s="95"/>
    </row>
    <row r="242" spans="1:20" ht="15" customHeight="1">
      <c r="A242" s="91">
        <v>32205</v>
      </c>
      <c r="B242" s="92">
        <v>3.98</v>
      </c>
      <c r="C242" s="92">
        <v>143.758</v>
      </c>
      <c r="D242" s="163">
        <v>3780</v>
      </c>
      <c r="E242" s="163">
        <v>4864</v>
      </c>
      <c r="F242" s="93">
        <v>7.7</v>
      </c>
      <c r="G242" s="163">
        <v>550</v>
      </c>
      <c r="H242" s="163">
        <v>1605</v>
      </c>
      <c r="I242" s="163">
        <v>0</v>
      </c>
      <c r="J242" s="163">
        <v>84</v>
      </c>
      <c r="K242" s="163">
        <v>1500</v>
      </c>
      <c r="L242" s="163">
        <v>496</v>
      </c>
      <c r="M242" s="163">
        <v>63</v>
      </c>
      <c r="N242" s="97">
        <v>1.1</v>
      </c>
      <c r="O242" s="96"/>
      <c r="P242" s="211"/>
      <c r="Q242" s="163"/>
      <c r="R242" s="96"/>
      <c r="S242" s="163"/>
      <c r="T242" s="95" t="s">
        <v>30</v>
      </c>
    </row>
    <row r="243" spans="1:20" ht="15" customHeight="1">
      <c r="A243" s="91">
        <v>32212</v>
      </c>
      <c r="B243" s="92">
        <v>4</v>
      </c>
      <c r="C243" s="92">
        <v>119.531</v>
      </c>
      <c r="D243" s="163">
        <v>1839</v>
      </c>
      <c r="E243" s="163">
        <v>2330</v>
      </c>
      <c r="F243" s="93">
        <v>7.9</v>
      </c>
      <c r="G243" s="163">
        <v>176</v>
      </c>
      <c r="H243" s="163">
        <v>890</v>
      </c>
      <c r="I243" s="163">
        <v>0</v>
      </c>
      <c r="J243" s="163">
        <v>148</v>
      </c>
      <c r="K243" s="163">
        <v>908</v>
      </c>
      <c r="L243" s="163">
        <v>310</v>
      </c>
      <c r="M243" s="163">
        <v>32</v>
      </c>
      <c r="N243" s="97">
        <v>0.8</v>
      </c>
      <c r="O243" s="96"/>
      <c r="P243" s="211"/>
      <c r="Q243" s="163"/>
      <c r="R243" s="96"/>
      <c r="S243" s="163"/>
      <c r="T243" s="95"/>
    </row>
    <row r="244" spans="1:20" ht="15" customHeight="1">
      <c r="A244" s="91">
        <v>32219</v>
      </c>
      <c r="B244" s="92">
        <v>4.08</v>
      </c>
      <c r="C244" s="92">
        <v>137.352</v>
      </c>
      <c r="D244" s="163">
        <v>1950</v>
      </c>
      <c r="E244" s="163">
        <v>2150</v>
      </c>
      <c r="F244" s="93">
        <v>7.9</v>
      </c>
      <c r="G244" s="163">
        <v>164</v>
      </c>
      <c r="H244" s="163">
        <v>865</v>
      </c>
      <c r="I244" s="163">
        <v>0</v>
      </c>
      <c r="J244" s="163">
        <v>136</v>
      </c>
      <c r="K244" s="163">
        <v>796</v>
      </c>
      <c r="L244" s="163">
        <v>280</v>
      </c>
      <c r="M244" s="163">
        <v>23</v>
      </c>
      <c r="N244" s="97">
        <v>0.6</v>
      </c>
      <c r="O244" s="96"/>
      <c r="P244" s="211"/>
      <c r="Q244" s="163"/>
      <c r="R244" s="96"/>
      <c r="S244" s="163"/>
      <c r="T244" s="95"/>
    </row>
    <row r="245" spans="1:20" ht="15" customHeight="1">
      <c r="A245" s="91">
        <v>32224</v>
      </c>
      <c r="B245" s="92">
        <v>4.13</v>
      </c>
      <c r="C245" s="92">
        <v>147.712</v>
      </c>
      <c r="D245" s="163">
        <v>1840</v>
      </c>
      <c r="E245" s="163">
        <v>2189</v>
      </c>
      <c r="F245" s="93">
        <v>7.8</v>
      </c>
      <c r="G245" s="163">
        <v>176</v>
      </c>
      <c r="H245" s="163">
        <v>813</v>
      </c>
      <c r="I245" s="163">
        <v>0</v>
      </c>
      <c r="J245" s="163">
        <v>136</v>
      </c>
      <c r="K245" s="163">
        <v>820</v>
      </c>
      <c r="L245" s="163">
        <v>280</v>
      </c>
      <c r="M245" s="163">
        <v>29</v>
      </c>
      <c r="N245" s="97">
        <v>0.7</v>
      </c>
      <c r="O245" s="96"/>
      <c r="P245" s="211"/>
      <c r="Q245" s="163"/>
      <c r="R245" s="96"/>
      <c r="S245" s="163"/>
      <c r="T245" s="95" t="s">
        <v>29</v>
      </c>
    </row>
    <row r="246" spans="1:20" ht="15" customHeight="1">
      <c r="A246" s="91">
        <v>32233</v>
      </c>
      <c r="B246" s="92">
        <v>4.06</v>
      </c>
      <c r="C246" s="92">
        <v>134.022</v>
      </c>
      <c r="D246" s="163">
        <v>1800</v>
      </c>
      <c r="E246" s="163">
        <v>2304</v>
      </c>
      <c r="F246" s="93">
        <v>7.9</v>
      </c>
      <c r="G246" s="163">
        <v>180</v>
      </c>
      <c r="H246" s="163">
        <v>835</v>
      </c>
      <c r="I246" s="163">
        <v>0</v>
      </c>
      <c r="J246" s="163">
        <v>124</v>
      </c>
      <c r="K246" s="163">
        <v>828</v>
      </c>
      <c r="L246" s="163">
        <v>285</v>
      </c>
      <c r="M246" s="163">
        <v>28</v>
      </c>
      <c r="N246" s="97">
        <v>0.5</v>
      </c>
      <c r="O246" s="96"/>
      <c r="P246" s="211"/>
      <c r="Q246" s="163"/>
      <c r="R246" s="96"/>
      <c r="S246" s="163"/>
      <c r="T246" s="95"/>
    </row>
    <row r="247" spans="1:20" ht="15" customHeight="1">
      <c r="A247" s="91">
        <v>32239</v>
      </c>
      <c r="B247" s="92">
        <v>4.02</v>
      </c>
      <c r="C247" s="92">
        <v>138.2</v>
      </c>
      <c r="D247" s="163"/>
      <c r="E247" s="163">
        <v>2000</v>
      </c>
      <c r="F247" s="93"/>
      <c r="G247" s="163"/>
      <c r="H247" s="163"/>
      <c r="I247" s="163"/>
      <c r="J247" s="163"/>
      <c r="K247" s="163"/>
      <c r="L247" s="163"/>
      <c r="M247" s="163"/>
      <c r="N247" s="97"/>
      <c r="O247" s="96"/>
      <c r="P247" s="211"/>
      <c r="Q247" s="163"/>
      <c r="R247" s="96"/>
      <c r="S247" s="163"/>
      <c r="T247" s="95" t="s">
        <v>30</v>
      </c>
    </row>
    <row r="248" spans="1:20" ht="15" customHeight="1">
      <c r="A248" s="91">
        <v>32248</v>
      </c>
      <c r="B248" s="92">
        <v>3.51</v>
      </c>
      <c r="C248" s="92">
        <v>97.345</v>
      </c>
      <c r="D248" s="163">
        <v>1650</v>
      </c>
      <c r="E248" s="163">
        <v>2074</v>
      </c>
      <c r="F248" s="93">
        <v>7.9</v>
      </c>
      <c r="G248" s="163">
        <v>180</v>
      </c>
      <c r="H248" s="163">
        <v>786</v>
      </c>
      <c r="I248" s="163">
        <v>0</v>
      </c>
      <c r="J248" s="163">
        <v>112</v>
      </c>
      <c r="K248" s="163">
        <v>792</v>
      </c>
      <c r="L248" s="163">
        <v>253</v>
      </c>
      <c r="M248" s="163">
        <v>39</v>
      </c>
      <c r="N248" s="97">
        <v>0.4</v>
      </c>
      <c r="O248" s="96"/>
      <c r="P248" s="211"/>
      <c r="Q248" s="163"/>
      <c r="R248" s="96"/>
      <c r="S248" s="163"/>
      <c r="T248" s="95"/>
    </row>
    <row r="249" spans="1:20" ht="15" customHeight="1">
      <c r="A249" s="91">
        <v>32252</v>
      </c>
      <c r="B249" s="92">
        <v>3.37</v>
      </c>
      <c r="C249" s="92">
        <v>93.8</v>
      </c>
      <c r="D249" s="163">
        <v>1830</v>
      </c>
      <c r="E249" s="163">
        <v>2304</v>
      </c>
      <c r="F249" s="93">
        <v>8</v>
      </c>
      <c r="G249" s="163">
        <v>188</v>
      </c>
      <c r="H249" s="163">
        <v>791</v>
      </c>
      <c r="I249" s="163">
        <v>0</v>
      </c>
      <c r="J249" s="163">
        <v>124</v>
      </c>
      <c r="K249" s="163">
        <v>732</v>
      </c>
      <c r="L249" s="163">
        <v>232</v>
      </c>
      <c r="M249" s="163">
        <v>37</v>
      </c>
      <c r="N249" s="97">
        <v>0.4</v>
      </c>
      <c r="O249" s="96"/>
      <c r="P249" s="211"/>
      <c r="Q249" s="163"/>
      <c r="R249" s="96"/>
      <c r="S249" s="163"/>
      <c r="T249" s="95" t="s">
        <v>29</v>
      </c>
    </row>
    <row r="250" spans="1:20" ht="15" customHeight="1">
      <c r="A250" s="91">
        <v>32262</v>
      </c>
      <c r="B250" s="92">
        <v>3.05</v>
      </c>
      <c r="C250" s="92">
        <v>69.217</v>
      </c>
      <c r="D250" s="163">
        <v>1736</v>
      </c>
      <c r="E250" s="163">
        <v>2394</v>
      </c>
      <c r="F250" s="93">
        <v>8.2</v>
      </c>
      <c r="G250" s="163">
        <v>212</v>
      </c>
      <c r="H250" s="163">
        <v>771</v>
      </c>
      <c r="I250" s="163">
        <v>0</v>
      </c>
      <c r="J250" s="163">
        <v>112</v>
      </c>
      <c r="K250" s="163">
        <v>720</v>
      </c>
      <c r="L250" s="163">
        <v>227</v>
      </c>
      <c r="M250" s="163">
        <v>37</v>
      </c>
      <c r="N250" s="97">
        <v>0.8</v>
      </c>
      <c r="O250" s="96"/>
      <c r="P250" s="211"/>
      <c r="Q250" s="163"/>
      <c r="R250" s="96"/>
      <c r="S250" s="163"/>
      <c r="T250" s="95"/>
    </row>
    <row r="251" spans="1:20" ht="15" customHeight="1">
      <c r="A251" s="91">
        <v>32269</v>
      </c>
      <c r="B251" s="92">
        <v>2.91</v>
      </c>
      <c r="C251" s="92">
        <v>58.164</v>
      </c>
      <c r="D251" s="163"/>
      <c r="E251" s="163"/>
      <c r="F251" s="93"/>
      <c r="G251" s="163"/>
      <c r="H251" s="163"/>
      <c r="I251" s="163"/>
      <c r="J251" s="163"/>
      <c r="K251" s="163"/>
      <c r="L251" s="163"/>
      <c r="M251" s="163"/>
      <c r="N251" s="97"/>
      <c r="O251" s="96"/>
      <c r="P251" s="211"/>
      <c r="Q251" s="163"/>
      <c r="R251" s="96"/>
      <c r="S251" s="163"/>
      <c r="T251" s="95"/>
    </row>
    <row r="252" spans="1:20" ht="15" customHeight="1">
      <c r="A252" s="91">
        <v>32275</v>
      </c>
      <c r="B252" s="92">
        <v>2.85</v>
      </c>
      <c r="C252" s="92">
        <v>56.6</v>
      </c>
      <c r="D252" s="163"/>
      <c r="E252" s="163">
        <v>2770</v>
      </c>
      <c r="F252" s="93"/>
      <c r="G252" s="163"/>
      <c r="H252" s="163"/>
      <c r="I252" s="163"/>
      <c r="J252" s="163"/>
      <c r="K252" s="163"/>
      <c r="L252" s="163"/>
      <c r="M252" s="163"/>
      <c r="N252" s="97"/>
      <c r="O252" s="96"/>
      <c r="P252" s="211"/>
      <c r="Q252" s="163"/>
      <c r="R252" s="96"/>
      <c r="S252" s="163"/>
      <c r="T252" s="95" t="s">
        <v>30</v>
      </c>
    </row>
    <row r="253" spans="1:20" ht="15" customHeight="1">
      <c r="A253" s="91">
        <v>32280</v>
      </c>
      <c r="B253" s="92">
        <v>2.7</v>
      </c>
      <c r="C253" s="92">
        <v>64.4</v>
      </c>
      <c r="D253" s="163">
        <v>1962</v>
      </c>
      <c r="E253" s="163">
        <v>2816</v>
      </c>
      <c r="F253" s="93">
        <v>7.9</v>
      </c>
      <c r="G253" s="163">
        <v>284</v>
      </c>
      <c r="H253" s="163">
        <v>795</v>
      </c>
      <c r="I253" s="163">
        <v>0</v>
      </c>
      <c r="J253" s="163">
        <v>112</v>
      </c>
      <c r="K253" s="163">
        <v>676</v>
      </c>
      <c r="L253" s="163">
        <v>232</v>
      </c>
      <c r="M253" s="163">
        <v>23</v>
      </c>
      <c r="N253" s="97">
        <v>0.6</v>
      </c>
      <c r="O253" s="96"/>
      <c r="P253" s="211"/>
      <c r="Q253" s="163"/>
      <c r="R253" s="96"/>
      <c r="S253" s="163"/>
      <c r="T253" s="95" t="s">
        <v>29</v>
      </c>
    </row>
    <row r="254" spans="1:20" ht="15" customHeight="1">
      <c r="A254" s="91">
        <v>32297</v>
      </c>
      <c r="B254" s="92">
        <v>2.65</v>
      </c>
      <c r="C254" s="92">
        <v>66.643</v>
      </c>
      <c r="D254" s="163">
        <v>2048</v>
      </c>
      <c r="E254" s="163">
        <v>2810</v>
      </c>
      <c r="F254" s="93">
        <v>8</v>
      </c>
      <c r="G254" s="163">
        <v>292</v>
      </c>
      <c r="H254" s="163">
        <v>752</v>
      </c>
      <c r="I254" s="163">
        <v>0</v>
      </c>
      <c r="J254" s="163">
        <v>120</v>
      </c>
      <c r="K254" s="163">
        <v>712</v>
      </c>
      <c r="L254" s="163">
        <v>218</v>
      </c>
      <c r="M254" s="163">
        <v>40</v>
      </c>
      <c r="N254" s="97">
        <v>0.6</v>
      </c>
      <c r="O254" s="96"/>
      <c r="P254" s="211"/>
      <c r="Q254" s="163"/>
      <c r="R254" s="96"/>
      <c r="S254" s="163"/>
      <c r="T254" s="95"/>
    </row>
    <row r="255" spans="1:20" ht="15" customHeight="1">
      <c r="A255" s="91">
        <v>32309</v>
      </c>
      <c r="B255" s="92">
        <v>2.93</v>
      </c>
      <c r="C255" s="92">
        <v>75.7</v>
      </c>
      <c r="D255" s="163"/>
      <c r="E255" s="163">
        <v>2496</v>
      </c>
      <c r="F255" s="93"/>
      <c r="G255" s="163"/>
      <c r="H255" s="163"/>
      <c r="I255" s="163"/>
      <c r="J255" s="163"/>
      <c r="K255" s="163"/>
      <c r="L255" s="163"/>
      <c r="M255" s="163"/>
      <c r="N255" s="97"/>
      <c r="O255" s="96"/>
      <c r="P255" s="211"/>
      <c r="Q255" s="163"/>
      <c r="R255" s="96"/>
      <c r="S255" s="163"/>
      <c r="T255" s="95" t="s">
        <v>30</v>
      </c>
    </row>
    <row r="256" spans="1:20" ht="15" customHeight="1">
      <c r="A256" s="91">
        <v>32322</v>
      </c>
      <c r="B256" s="92">
        <v>3.35</v>
      </c>
      <c r="C256" s="92">
        <v>99.5</v>
      </c>
      <c r="D256" s="163">
        <v>1473</v>
      </c>
      <c r="E256" s="163">
        <v>2086</v>
      </c>
      <c r="F256" s="93">
        <v>7.8</v>
      </c>
      <c r="G256" s="163">
        <v>192</v>
      </c>
      <c r="H256" s="163">
        <v>647</v>
      </c>
      <c r="I256" s="163">
        <v>0</v>
      </c>
      <c r="J256" s="163">
        <v>124</v>
      </c>
      <c r="K256" s="163">
        <v>652</v>
      </c>
      <c r="L256" s="163">
        <v>202</v>
      </c>
      <c r="M256" s="163">
        <v>36</v>
      </c>
      <c r="N256" s="97">
        <v>0.4</v>
      </c>
      <c r="O256" s="96"/>
      <c r="P256" s="211"/>
      <c r="Q256" s="163"/>
      <c r="R256" s="96"/>
      <c r="S256" s="163"/>
      <c r="T256" s="95" t="s">
        <v>29</v>
      </c>
    </row>
    <row r="257" spans="1:20" ht="15" customHeight="1">
      <c r="A257" s="91">
        <v>32338</v>
      </c>
      <c r="B257" s="92">
        <v>3.05</v>
      </c>
      <c r="C257" s="92">
        <v>82.027</v>
      </c>
      <c r="D257" s="163">
        <v>1601</v>
      </c>
      <c r="E257" s="163">
        <v>2304</v>
      </c>
      <c r="F257" s="93"/>
      <c r="G257" s="163">
        <v>204</v>
      </c>
      <c r="H257" s="163">
        <v>616</v>
      </c>
      <c r="I257" s="163">
        <v>0</v>
      </c>
      <c r="J257" s="163">
        <v>140</v>
      </c>
      <c r="K257" s="163">
        <v>640</v>
      </c>
      <c r="L257" s="163">
        <v>201</v>
      </c>
      <c r="M257" s="163">
        <v>33</v>
      </c>
      <c r="N257" s="97">
        <v>0.6</v>
      </c>
      <c r="O257" s="96"/>
      <c r="P257" s="211"/>
      <c r="Q257" s="163"/>
      <c r="R257" s="96"/>
      <c r="S257" s="163"/>
      <c r="T257" s="95"/>
    </row>
    <row r="258" spans="1:20" ht="15" customHeight="1">
      <c r="A258" s="91">
        <v>32351</v>
      </c>
      <c r="B258" s="92">
        <v>2.7</v>
      </c>
      <c r="C258" s="92">
        <v>63.7</v>
      </c>
      <c r="D258" s="163"/>
      <c r="E258" s="163">
        <v>3264</v>
      </c>
      <c r="F258" s="93"/>
      <c r="G258" s="163"/>
      <c r="H258" s="163"/>
      <c r="I258" s="163"/>
      <c r="J258" s="163"/>
      <c r="K258" s="163"/>
      <c r="L258" s="163"/>
      <c r="M258" s="163"/>
      <c r="N258" s="97"/>
      <c r="O258" s="96"/>
      <c r="P258" s="211"/>
      <c r="Q258" s="163"/>
      <c r="R258" s="96"/>
      <c r="S258" s="163"/>
      <c r="T258" s="95" t="s">
        <v>30</v>
      </c>
    </row>
    <row r="259" spans="1:20" ht="15" customHeight="1">
      <c r="A259" s="91">
        <v>32364</v>
      </c>
      <c r="B259" s="92">
        <v>2.86</v>
      </c>
      <c r="C259" s="97">
        <v>70.4</v>
      </c>
      <c r="D259" s="163">
        <v>1803</v>
      </c>
      <c r="E259" s="163">
        <v>2560</v>
      </c>
      <c r="F259" s="93"/>
      <c r="G259" s="163">
        <v>268</v>
      </c>
      <c r="H259" s="163">
        <v>737</v>
      </c>
      <c r="I259" s="163">
        <v>0</v>
      </c>
      <c r="J259" s="163">
        <v>124</v>
      </c>
      <c r="K259" s="163">
        <v>604</v>
      </c>
      <c r="L259" s="163">
        <v>176</v>
      </c>
      <c r="M259" s="163">
        <v>40</v>
      </c>
      <c r="N259" s="97">
        <v>0.5</v>
      </c>
      <c r="O259" s="96"/>
      <c r="P259" s="211"/>
      <c r="Q259" s="163"/>
      <c r="R259" s="96"/>
      <c r="S259" s="163"/>
      <c r="T259" s="95" t="s">
        <v>29</v>
      </c>
    </row>
    <row r="260" spans="1:20" ht="15" customHeight="1">
      <c r="A260" s="91">
        <v>32378</v>
      </c>
      <c r="B260" s="92">
        <v>3.02</v>
      </c>
      <c r="C260" s="92">
        <v>75.313</v>
      </c>
      <c r="D260" s="163">
        <v>1784</v>
      </c>
      <c r="E260" s="163">
        <v>2598</v>
      </c>
      <c r="F260" s="93"/>
      <c r="G260" s="163">
        <v>260</v>
      </c>
      <c r="H260" s="163">
        <v>676</v>
      </c>
      <c r="I260" s="163">
        <v>0</v>
      </c>
      <c r="J260" s="163">
        <v>108</v>
      </c>
      <c r="K260" s="163">
        <v>520</v>
      </c>
      <c r="L260" s="163">
        <v>128</v>
      </c>
      <c r="M260" s="163">
        <v>49</v>
      </c>
      <c r="N260" s="97">
        <v>0.8</v>
      </c>
      <c r="O260" s="96"/>
      <c r="P260" s="211"/>
      <c r="Q260" s="163"/>
      <c r="R260" s="96"/>
      <c r="S260" s="163"/>
      <c r="T260" s="95"/>
    </row>
    <row r="261" spans="1:20" ht="15" customHeight="1">
      <c r="A261" s="91">
        <v>32393</v>
      </c>
      <c r="B261" s="92">
        <v>2.51</v>
      </c>
      <c r="C261" s="92">
        <v>50.3</v>
      </c>
      <c r="D261" s="163"/>
      <c r="E261" s="163">
        <v>2460</v>
      </c>
      <c r="F261" s="93"/>
      <c r="G261" s="163"/>
      <c r="H261" s="163"/>
      <c r="I261" s="163"/>
      <c r="J261" s="163"/>
      <c r="K261" s="163"/>
      <c r="L261" s="163"/>
      <c r="M261" s="163"/>
      <c r="N261" s="97"/>
      <c r="O261" s="96"/>
      <c r="P261" s="211"/>
      <c r="Q261" s="163"/>
      <c r="R261" s="96"/>
      <c r="S261" s="163"/>
      <c r="T261" s="95" t="s">
        <v>30</v>
      </c>
    </row>
    <row r="262" spans="1:20" ht="15" customHeight="1">
      <c r="A262" s="91">
        <v>32406</v>
      </c>
      <c r="B262" s="92">
        <v>2.04</v>
      </c>
      <c r="C262" s="92">
        <v>37.8</v>
      </c>
      <c r="D262" s="163">
        <v>2543</v>
      </c>
      <c r="E262" s="163">
        <v>3840</v>
      </c>
      <c r="F262" s="93"/>
      <c r="G262" s="163">
        <v>500</v>
      </c>
      <c r="H262" s="163">
        <v>856</v>
      </c>
      <c r="I262" s="163"/>
      <c r="J262" s="163">
        <v>120</v>
      </c>
      <c r="K262" s="163">
        <v>656</v>
      </c>
      <c r="L262" s="163">
        <v>145</v>
      </c>
      <c r="M262" s="163">
        <v>71</v>
      </c>
      <c r="N262" s="97">
        <v>0.8</v>
      </c>
      <c r="O262" s="96"/>
      <c r="P262" s="211"/>
      <c r="Q262" s="163"/>
      <c r="R262" s="96"/>
      <c r="S262" s="163"/>
      <c r="T262" s="95"/>
    </row>
    <row r="263" spans="1:20" ht="15" customHeight="1">
      <c r="A263" s="91">
        <v>32421</v>
      </c>
      <c r="B263" s="97">
        <v>3.14</v>
      </c>
      <c r="C263" s="92">
        <v>73.932</v>
      </c>
      <c r="D263" s="163">
        <v>2700</v>
      </c>
      <c r="E263" s="163">
        <v>4608</v>
      </c>
      <c r="F263" s="93"/>
      <c r="G263" s="163">
        <v>560</v>
      </c>
      <c r="H263" s="163">
        <v>896</v>
      </c>
      <c r="I263" s="163">
        <v>0</v>
      </c>
      <c r="J263" s="163">
        <v>108</v>
      </c>
      <c r="K263" s="163">
        <v>780</v>
      </c>
      <c r="L263" s="163">
        <v>200</v>
      </c>
      <c r="M263" s="163">
        <v>68</v>
      </c>
      <c r="N263" s="97">
        <v>1.2</v>
      </c>
      <c r="O263" s="96"/>
      <c r="P263" s="211"/>
      <c r="Q263" s="163"/>
      <c r="R263" s="96"/>
      <c r="S263" s="163"/>
      <c r="T263" s="95" t="s">
        <v>29</v>
      </c>
    </row>
    <row r="264" spans="1:20" ht="15" customHeight="1">
      <c r="A264" s="91">
        <v>32435</v>
      </c>
      <c r="B264" s="97">
        <v>1.96</v>
      </c>
      <c r="C264" s="92">
        <v>35.4</v>
      </c>
      <c r="D264" s="163"/>
      <c r="E264" s="163">
        <v>5632</v>
      </c>
      <c r="F264" s="93"/>
      <c r="G264" s="163"/>
      <c r="H264" s="163"/>
      <c r="I264" s="163"/>
      <c r="J264" s="163"/>
      <c r="K264" s="163"/>
      <c r="L264" s="163"/>
      <c r="M264" s="163"/>
      <c r="N264" s="97"/>
      <c r="O264" s="96"/>
      <c r="P264" s="211"/>
      <c r="Q264" s="163"/>
      <c r="R264" s="96"/>
      <c r="S264" s="163"/>
      <c r="T264" s="95" t="s">
        <v>30</v>
      </c>
    </row>
    <row r="265" spans="1:20" ht="15" customHeight="1">
      <c r="A265" s="91">
        <v>32448</v>
      </c>
      <c r="B265" s="97">
        <v>1.5</v>
      </c>
      <c r="C265" s="97">
        <v>25.1</v>
      </c>
      <c r="D265" s="163">
        <v>4964</v>
      </c>
      <c r="E265" s="163">
        <v>7680</v>
      </c>
      <c r="F265" s="93"/>
      <c r="G265" s="163">
        <v>1260</v>
      </c>
      <c r="H265" s="163">
        <v>1490</v>
      </c>
      <c r="I265" s="163"/>
      <c r="J265" s="163">
        <v>112</v>
      </c>
      <c r="K265" s="163">
        <v>1300</v>
      </c>
      <c r="L265" s="163">
        <v>328</v>
      </c>
      <c r="M265" s="163">
        <v>116</v>
      </c>
      <c r="N265" s="97">
        <v>1</v>
      </c>
      <c r="O265" s="96"/>
      <c r="P265" s="211"/>
      <c r="Q265" s="163"/>
      <c r="R265" s="96"/>
      <c r="S265" s="163"/>
      <c r="T265" s="95" t="s">
        <v>29</v>
      </c>
    </row>
    <row r="266" spans="1:20" ht="15" customHeight="1">
      <c r="A266" s="98">
        <v>32455</v>
      </c>
      <c r="B266" s="92">
        <v>1.31</v>
      </c>
      <c r="C266" s="97">
        <v>15.799</v>
      </c>
      <c r="D266" s="163"/>
      <c r="E266" s="163"/>
      <c r="F266" s="93"/>
      <c r="G266" s="163"/>
      <c r="H266" s="163"/>
      <c r="I266" s="163"/>
      <c r="J266" s="163"/>
      <c r="K266" s="163"/>
      <c r="L266" s="163"/>
      <c r="M266" s="163"/>
      <c r="N266" s="97"/>
      <c r="O266" s="96"/>
      <c r="P266" s="211"/>
      <c r="Q266" s="163"/>
      <c r="R266" s="93"/>
      <c r="S266" s="163"/>
      <c r="T266" s="95"/>
    </row>
    <row r="267" spans="1:20" ht="15" customHeight="1">
      <c r="A267" s="91">
        <v>32463</v>
      </c>
      <c r="B267" s="92">
        <v>1.16</v>
      </c>
      <c r="C267" s="92">
        <v>10.38</v>
      </c>
      <c r="D267" s="163">
        <v>8774</v>
      </c>
      <c r="E267" s="163">
        <v>12800</v>
      </c>
      <c r="F267" s="93"/>
      <c r="G267" s="163">
        <v>2400</v>
      </c>
      <c r="H267" s="163">
        <v>2375</v>
      </c>
      <c r="I267" s="163">
        <v>0</v>
      </c>
      <c r="J267" s="163">
        <v>152</v>
      </c>
      <c r="K267" s="163">
        <v>2260</v>
      </c>
      <c r="L267" s="163">
        <v>560</v>
      </c>
      <c r="M267" s="163">
        <v>209</v>
      </c>
      <c r="N267" s="97" t="s">
        <v>28</v>
      </c>
      <c r="O267" s="96"/>
      <c r="P267" s="211"/>
      <c r="Q267" s="163"/>
      <c r="R267" s="96"/>
      <c r="S267" s="179"/>
      <c r="T267" s="95"/>
    </row>
    <row r="268" spans="1:20" ht="15" customHeight="1">
      <c r="A268" s="91">
        <v>32476</v>
      </c>
      <c r="B268" s="92">
        <v>1</v>
      </c>
      <c r="C268" s="92">
        <v>6.4</v>
      </c>
      <c r="D268" s="163">
        <v>12506</v>
      </c>
      <c r="E268" s="163">
        <v>15360</v>
      </c>
      <c r="F268" s="93"/>
      <c r="G268" s="163">
        <v>3160</v>
      </c>
      <c r="H268" s="163">
        <v>3124</v>
      </c>
      <c r="I268" s="163">
        <v>0</v>
      </c>
      <c r="J268" s="163">
        <v>164</v>
      </c>
      <c r="K268" s="163">
        <v>2470</v>
      </c>
      <c r="L268" s="163">
        <v>564</v>
      </c>
      <c r="M268" s="163">
        <v>257</v>
      </c>
      <c r="N268" s="97" t="s">
        <v>28</v>
      </c>
      <c r="O268" s="96"/>
      <c r="P268" s="211"/>
      <c r="Q268" s="163"/>
      <c r="R268" s="96"/>
      <c r="S268" s="179"/>
      <c r="T268" s="95" t="s">
        <v>29</v>
      </c>
    </row>
    <row r="269" spans="1:20" ht="15" customHeight="1">
      <c r="A269" s="91">
        <v>32491</v>
      </c>
      <c r="B269" s="92">
        <v>0.88</v>
      </c>
      <c r="C269" s="92">
        <v>2.5</v>
      </c>
      <c r="D269" s="163">
        <v>15392</v>
      </c>
      <c r="E269" s="163">
        <v>20736</v>
      </c>
      <c r="F269" s="93"/>
      <c r="G269" s="163">
        <v>4170</v>
      </c>
      <c r="H269" s="163">
        <v>3974</v>
      </c>
      <c r="I269" s="163">
        <v>0</v>
      </c>
      <c r="J269" s="163">
        <v>144</v>
      </c>
      <c r="K269" s="163">
        <v>2960</v>
      </c>
      <c r="L269" s="163">
        <v>644</v>
      </c>
      <c r="M269" s="163">
        <v>328</v>
      </c>
      <c r="N269" s="97">
        <v>1.9</v>
      </c>
      <c r="O269" s="96"/>
      <c r="P269" s="211"/>
      <c r="Q269" s="163"/>
      <c r="R269" s="96"/>
      <c r="S269" s="179"/>
      <c r="T269" s="95" t="s">
        <v>30</v>
      </c>
    </row>
    <row r="270" spans="1:20" ht="15" customHeight="1">
      <c r="A270" s="91">
        <v>32512</v>
      </c>
      <c r="B270" s="92">
        <v>0.79</v>
      </c>
      <c r="C270" s="92">
        <v>1.189</v>
      </c>
      <c r="D270" s="163">
        <v>19404</v>
      </c>
      <c r="E270" s="163">
        <v>23424</v>
      </c>
      <c r="F270" s="93"/>
      <c r="G270" s="163">
        <v>5400</v>
      </c>
      <c r="H270" s="163">
        <v>4570</v>
      </c>
      <c r="I270" s="163">
        <v>0</v>
      </c>
      <c r="J270" s="163">
        <v>184</v>
      </c>
      <c r="K270" s="163">
        <v>3780</v>
      </c>
      <c r="L270" s="163">
        <v>800</v>
      </c>
      <c r="M270" s="163">
        <v>432</v>
      </c>
      <c r="N270" s="97" t="s">
        <v>28</v>
      </c>
      <c r="O270" s="96"/>
      <c r="P270" s="211"/>
      <c r="Q270" s="163"/>
      <c r="R270" s="96"/>
      <c r="S270" s="179"/>
      <c r="T270" s="95"/>
    </row>
    <row r="271" spans="1:20" ht="15" customHeight="1">
      <c r="A271" s="91">
        <v>32519</v>
      </c>
      <c r="B271" s="92">
        <v>0.75</v>
      </c>
      <c r="C271" s="92">
        <v>0.9</v>
      </c>
      <c r="D271" s="163">
        <v>20492</v>
      </c>
      <c r="E271" s="163">
        <v>23680</v>
      </c>
      <c r="F271" s="93"/>
      <c r="G271" s="163"/>
      <c r="H271" s="163"/>
      <c r="I271" s="163"/>
      <c r="J271" s="163"/>
      <c r="K271" s="163"/>
      <c r="L271" s="163"/>
      <c r="M271" s="163"/>
      <c r="N271" s="97"/>
      <c r="O271" s="96"/>
      <c r="P271" s="211"/>
      <c r="Q271" s="163"/>
      <c r="R271" s="96"/>
      <c r="S271" s="179"/>
      <c r="T271" s="95" t="s">
        <v>30</v>
      </c>
    </row>
    <row r="272" spans="1:20" ht="15" customHeight="1">
      <c r="A272" s="91">
        <v>32531</v>
      </c>
      <c r="B272" s="92">
        <v>0.75</v>
      </c>
      <c r="C272" s="92">
        <v>0.7</v>
      </c>
      <c r="D272" s="163">
        <v>20580</v>
      </c>
      <c r="E272" s="163">
        <v>25472</v>
      </c>
      <c r="F272" s="93"/>
      <c r="G272" s="163">
        <v>5540</v>
      </c>
      <c r="H272" s="163">
        <v>5173</v>
      </c>
      <c r="I272" s="163">
        <v>0</v>
      </c>
      <c r="J272" s="163">
        <v>196</v>
      </c>
      <c r="K272" s="163">
        <v>4160</v>
      </c>
      <c r="L272" s="163">
        <v>808</v>
      </c>
      <c r="M272" s="163">
        <v>520</v>
      </c>
      <c r="N272" s="97" t="s">
        <v>28</v>
      </c>
      <c r="O272" s="96"/>
      <c r="P272" s="211"/>
      <c r="Q272" s="163"/>
      <c r="R272" s="96"/>
      <c r="S272" s="179"/>
      <c r="T272" s="95" t="s">
        <v>29</v>
      </c>
    </row>
    <row r="273" spans="1:20" ht="15" customHeight="1">
      <c r="A273" s="91">
        <v>32535</v>
      </c>
      <c r="B273" s="92">
        <v>0.73</v>
      </c>
      <c r="C273" s="92">
        <v>0.3</v>
      </c>
      <c r="D273" s="163">
        <v>20608</v>
      </c>
      <c r="E273" s="163">
        <v>25600</v>
      </c>
      <c r="F273" s="93"/>
      <c r="G273" s="163">
        <v>5560</v>
      </c>
      <c r="H273" s="163">
        <v>5350</v>
      </c>
      <c r="I273" s="163">
        <v>0</v>
      </c>
      <c r="J273" s="163">
        <v>212</v>
      </c>
      <c r="K273" s="163">
        <v>4200</v>
      </c>
      <c r="L273" s="163">
        <v>840</v>
      </c>
      <c r="M273" s="163">
        <v>510</v>
      </c>
      <c r="N273" s="97" t="s">
        <v>28</v>
      </c>
      <c r="O273" s="96"/>
      <c r="P273" s="211"/>
      <c r="Q273" s="163"/>
      <c r="R273" s="96"/>
      <c r="S273" s="179"/>
      <c r="T273" s="95" t="s">
        <v>29</v>
      </c>
    </row>
    <row r="274" spans="1:20" ht="15" customHeight="1">
      <c r="A274" s="91">
        <v>32551</v>
      </c>
      <c r="B274" s="92">
        <v>0.71</v>
      </c>
      <c r="C274" s="92" t="s">
        <v>3</v>
      </c>
      <c r="D274" s="163">
        <v>19744</v>
      </c>
      <c r="E274" s="163">
        <v>22912</v>
      </c>
      <c r="F274" s="93"/>
      <c r="G274" s="163">
        <v>4960</v>
      </c>
      <c r="H274" s="163">
        <v>4986</v>
      </c>
      <c r="I274" s="163">
        <v>0</v>
      </c>
      <c r="J274" s="163">
        <v>184</v>
      </c>
      <c r="K274" s="163">
        <v>3940</v>
      </c>
      <c r="L274" s="163">
        <v>856</v>
      </c>
      <c r="M274" s="163">
        <v>437</v>
      </c>
      <c r="N274" s="97" t="s">
        <v>28</v>
      </c>
      <c r="O274" s="96"/>
      <c r="P274" s="211"/>
      <c r="Q274" s="163"/>
      <c r="R274" s="96"/>
      <c r="S274" s="179"/>
      <c r="T274" s="95"/>
    </row>
    <row r="275" spans="1:20" ht="15" customHeight="1">
      <c r="A275" s="91">
        <v>32568</v>
      </c>
      <c r="B275" s="92">
        <v>0.74</v>
      </c>
      <c r="C275" s="92">
        <v>0.4</v>
      </c>
      <c r="D275" s="163">
        <v>23604</v>
      </c>
      <c r="E275" s="163">
        <v>24320</v>
      </c>
      <c r="F275" s="93"/>
      <c r="G275" s="163">
        <v>5560</v>
      </c>
      <c r="H275" s="163">
        <v>5039</v>
      </c>
      <c r="I275" s="163">
        <v>0</v>
      </c>
      <c r="J275" s="163">
        <v>164</v>
      </c>
      <c r="K275" s="163">
        <v>4040</v>
      </c>
      <c r="L275" s="163">
        <v>824</v>
      </c>
      <c r="M275" s="163">
        <v>481</v>
      </c>
      <c r="N275" s="97" t="s">
        <v>28</v>
      </c>
      <c r="O275" s="96"/>
      <c r="P275" s="211"/>
      <c r="Q275" s="163"/>
      <c r="R275" s="96"/>
      <c r="S275" s="179"/>
      <c r="T275" s="95"/>
    </row>
    <row r="276" spans="1:20" ht="15" customHeight="1">
      <c r="A276" s="91">
        <v>32588</v>
      </c>
      <c r="B276" s="92">
        <v>0.71</v>
      </c>
      <c r="C276" s="92">
        <v>0.575</v>
      </c>
      <c r="D276" s="163"/>
      <c r="E276" s="163"/>
      <c r="F276" s="93"/>
      <c r="G276" s="163"/>
      <c r="H276" s="163"/>
      <c r="I276" s="163"/>
      <c r="J276" s="163"/>
      <c r="K276" s="163"/>
      <c r="L276" s="163"/>
      <c r="M276" s="163"/>
      <c r="N276" s="97"/>
      <c r="O276" s="96"/>
      <c r="P276" s="211"/>
      <c r="Q276" s="163"/>
      <c r="R276" s="96"/>
      <c r="S276" s="179"/>
      <c r="T276" s="95"/>
    </row>
    <row r="277" spans="1:20" ht="15" customHeight="1">
      <c r="A277" s="91">
        <v>32610</v>
      </c>
      <c r="B277" s="92">
        <v>0.7</v>
      </c>
      <c r="C277" s="92">
        <v>0.35</v>
      </c>
      <c r="D277" s="163">
        <v>25400</v>
      </c>
      <c r="E277" s="163">
        <v>30720</v>
      </c>
      <c r="F277" s="93">
        <v>7.9</v>
      </c>
      <c r="G277" s="163">
        <v>6800</v>
      </c>
      <c r="H277" s="163">
        <v>5422</v>
      </c>
      <c r="I277" s="163">
        <v>0</v>
      </c>
      <c r="J277" s="163">
        <v>212</v>
      </c>
      <c r="K277" s="163">
        <v>6800</v>
      </c>
      <c r="L277" s="163">
        <v>1080</v>
      </c>
      <c r="M277" s="163">
        <v>996</v>
      </c>
      <c r="N277" s="97" t="s">
        <v>28</v>
      </c>
      <c r="O277" s="96"/>
      <c r="P277" s="211"/>
      <c r="Q277" s="163"/>
      <c r="R277" s="96"/>
      <c r="S277" s="179"/>
      <c r="T277" s="95"/>
    </row>
    <row r="278" spans="1:20" ht="15" customHeight="1">
      <c r="A278" s="91">
        <v>32638</v>
      </c>
      <c r="B278" s="92">
        <v>0.7</v>
      </c>
      <c r="C278" s="92" t="s">
        <v>3</v>
      </c>
      <c r="D278" s="163">
        <v>22044</v>
      </c>
      <c r="E278" s="163">
        <v>27520</v>
      </c>
      <c r="F278" s="93"/>
      <c r="G278" s="163"/>
      <c r="H278" s="163"/>
      <c r="I278" s="163"/>
      <c r="J278" s="163"/>
      <c r="K278" s="163"/>
      <c r="L278" s="163"/>
      <c r="M278" s="163"/>
      <c r="N278" s="97"/>
      <c r="O278" s="96"/>
      <c r="P278" s="211"/>
      <c r="Q278" s="163"/>
      <c r="R278" s="96"/>
      <c r="S278" s="179"/>
      <c r="T278" s="95"/>
    </row>
    <row r="279" spans="1:20" ht="15" customHeight="1">
      <c r="A279" s="91">
        <v>32655</v>
      </c>
      <c r="B279" s="92"/>
      <c r="C279" s="92">
        <v>0.3</v>
      </c>
      <c r="D279" s="163"/>
      <c r="E279" s="163"/>
      <c r="F279" s="93"/>
      <c r="G279" s="163"/>
      <c r="H279" s="163"/>
      <c r="I279" s="163"/>
      <c r="J279" s="163"/>
      <c r="K279" s="163"/>
      <c r="L279" s="163"/>
      <c r="M279" s="163"/>
      <c r="N279" s="97"/>
      <c r="O279" s="96"/>
      <c r="P279" s="211"/>
      <c r="Q279" s="163"/>
      <c r="R279" s="96"/>
      <c r="S279" s="179"/>
      <c r="T279" s="95"/>
    </row>
    <row r="280" spans="1:20" ht="15" customHeight="1">
      <c r="A280" s="91">
        <v>32694</v>
      </c>
      <c r="B280" s="92"/>
      <c r="C280" s="92">
        <v>1</v>
      </c>
      <c r="D280" s="163">
        <v>43956</v>
      </c>
      <c r="E280" s="163">
        <v>52480</v>
      </c>
      <c r="F280" s="93">
        <v>8.3</v>
      </c>
      <c r="G280" s="163">
        <v>14400</v>
      </c>
      <c r="H280" s="163">
        <v>8399</v>
      </c>
      <c r="I280" s="163">
        <v>20</v>
      </c>
      <c r="J280" s="163">
        <v>236</v>
      </c>
      <c r="K280" s="163">
        <v>10100</v>
      </c>
      <c r="L280" s="163">
        <v>1200</v>
      </c>
      <c r="M280" s="163">
        <v>1725</v>
      </c>
      <c r="N280" s="97" t="s">
        <v>28</v>
      </c>
      <c r="O280" s="96"/>
      <c r="P280" s="211"/>
      <c r="Q280" s="163"/>
      <c r="R280" s="96"/>
      <c r="S280" s="179"/>
      <c r="T280" s="95"/>
    </row>
    <row r="281" spans="1:20" ht="15" customHeight="1">
      <c r="A281" s="91">
        <v>32703</v>
      </c>
      <c r="B281" s="92">
        <v>0.8</v>
      </c>
      <c r="C281" s="92">
        <v>1.289</v>
      </c>
      <c r="D281" s="163">
        <v>38376</v>
      </c>
      <c r="E281" s="163">
        <v>48640</v>
      </c>
      <c r="F281" s="93">
        <v>8.2</v>
      </c>
      <c r="G281" s="163">
        <v>12500</v>
      </c>
      <c r="H281" s="163">
        <v>6998</v>
      </c>
      <c r="I281" s="163">
        <v>0</v>
      </c>
      <c r="J281" s="163">
        <v>212</v>
      </c>
      <c r="K281" s="163">
        <v>7400</v>
      </c>
      <c r="L281" s="163">
        <v>1040</v>
      </c>
      <c r="M281" s="163">
        <v>1166</v>
      </c>
      <c r="N281" s="97" t="s">
        <v>28</v>
      </c>
      <c r="O281" s="96"/>
      <c r="P281" s="211"/>
      <c r="Q281" s="163"/>
      <c r="R281" s="96"/>
      <c r="S281" s="179"/>
      <c r="T281" s="95"/>
    </row>
    <row r="282" spans="1:20" ht="15" customHeight="1">
      <c r="A282" s="91">
        <v>32739</v>
      </c>
      <c r="B282" s="92">
        <v>0.86</v>
      </c>
      <c r="C282" s="92">
        <v>1.967</v>
      </c>
      <c r="D282" s="163">
        <v>26484</v>
      </c>
      <c r="E282" s="163">
        <v>36224</v>
      </c>
      <c r="F282" s="93">
        <v>8</v>
      </c>
      <c r="G282" s="163">
        <v>8500</v>
      </c>
      <c r="H282" s="163">
        <v>5235</v>
      </c>
      <c r="I282" s="163">
        <v>0</v>
      </c>
      <c r="J282" s="163">
        <v>160</v>
      </c>
      <c r="K282" s="163">
        <v>5600</v>
      </c>
      <c r="L282" s="163">
        <v>920</v>
      </c>
      <c r="M282" s="163"/>
      <c r="N282" s="97" t="s">
        <v>28</v>
      </c>
      <c r="O282" s="96"/>
      <c r="P282" s="211"/>
      <c r="Q282" s="163"/>
      <c r="R282" s="96"/>
      <c r="S282" s="179"/>
      <c r="T282" s="95"/>
    </row>
    <row r="283" spans="1:20" ht="15" customHeight="1">
      <c r="A283" s="91">
        <v>32773</v>
      </c>
      <c r="B283" s="92">
        <v>0.77</v>
      </c>
      <c r="C283" s="92">
        <v>1.538</v>
      </c>
      <c r="D283" s="163">
        <v>19824</v>
      </c>
      <c r="E283" s="163">
        <v>26240</v>
      </c>
      <c r="F283" s="93">
        <v>8</v>
      </c>
      <c r="G283" s="163">
        <v>6700</v>
      </c>
      <c r="H283" s="163">
        <v>4476</v>
      </c>
      <c r="I283" s="163">
        <v>0</v>
      </c>
      <c r="J283" s="163">
        <v>172</v>
      </c>
      <c r="K283" s="163">
        <v>3900</v>
      </c>
      <c r="L283" s="163">
        <v>920</v>
      </c>
      <c r="M283" s="163">
        <v>389</v>
      </c>
      <c r="N283" s="97" t="s">
        <v>28</v>
      </c>
      <c r="O283" s="96"/>
      <c r="P283" s="211"/>
      <c r="Q283" s="163"/>
      <c r="R283" s="96"/>
      <c r="S283" s="179"/>
      <c r="T283" s="95"/>
    </row>
    <row r="284" spans="1:20" ht="15" customHeight="1">
      <c r="A284" s="91">
        <v>32814</v>
      </c>
      <c r="B284" s="92">
        <v>0.7</v>
      </c>
      <c r="C284" s="92">
        <v>0.428</v>
      </c>
      <c r="D284" s="163">
        <v>23100</v>
      </c>
      <c r="E284" s="163">
        <v>30240</v>
      </c>
      <c r="F284" s="93">
        <v>7.9</v>
      </c>
      <c r="G284" s="163">
        <v>8000</v>
      </c>
      <c r="H284" s="163">
        <v>8247</v>
      </c>
      <c r="I284" s="163">
        <v>0</v>
      </c>
      <c r="J284" s="163">
        <v>148</v>
      </c>
      <c r="K284" s="163">
        <v>4600</v>
      </c>
      <c r="L284" s="163">
        <v>880</v>
      </c>
      <c r="M284" s="163">
        <v>583</v>
      </c>
      <c r="N284" s="97" t="s">
        <v>28</v>
      </c>
      <c r="O284" s="96"/>
      <c r="P284" s="211"/>
      <c r="Q284" s="163"/>
      <c r="R284" s="96"/>
      <c r="S284" s="179"/>
      <c r="T284" s="95"/>
    </row>
    <row r="285" spans="1:20" ht="15" customHeight="1">
      <c r="A285" s="91">
        <v>32829</v>
      </c>
      <c r="B285" s="92">
        <v>0.7</v>
      </c>
      <c r="C285" s="92"/>
      <c r="D285" s="163">
        <v>27000</v>
      </c>
      <c r="E285" s="163">
        <v>34830</v>
      </c>
      <c r="F285" s="93">
        <v>7.9</v>
      </c>
      <c r="G285" s="163">
        <v>8500</v>
      </c>
      <c r="H285" s="163">
        <v>6044</v>
      </c>
      <c r="I285" s="163">
        <v>0</v>
      </c>
      <c r="J285" s="163">
        <v>152</v>
      </c>
      <c r="K285" s="163">
        <v>5100</v>
      </c>
      <c r="L285" s="163">
        <v>1000</v>
      </c>
      <c r="M285" s="163">
        <v>632</v>
      </c>
      <c r="N285" s="97" t="s">
        <v>28</v>
      </c>
      <c r="O285" s="96"/>
      <c r="P285" s="211"/>
      <c r="Q285" s="163"/>
      <c r="R285" s="96"/>
      <c r="S285" s="179"/>
      <c r="T285" s="95"/>
    </row>
    <row r="286" spans="1:20" ht="15" customHeight="1">
      <c r="A286" s="91">
        <v>32842</v>
      </c>
      <c r="B286" s="92"/>
      <c r="C286" s="92">
        <v>0.2</v>
      </c>
      <c r="D286" s="163"/>
      <c r="E286" s="163">
        <v>34830</v>
      </c>
      <c r="F286" s="93"/>
      <c r="G286" s="163"/>
      <c r="H286" s="163"/>
      <c r="I286" s="163"/>
      <c r="J286" s="163"/>
      <c r="K286" s="163"/>
      <c r="L286" s="163"/>
      <c r="M286" s="163"/>
      <c r="N286" s="97"/>
      <c r="O286" s="96"/>
      <c r="P286" s="211"/>
      <c r="Q286" s="163"/>
      <c r="R286" s="96"/>
      <c r="S286" s="179"/>
      <c r="T286" s="95"/>
    </row>
    <row r="287" spans="1:20" ht="15" customHeight="1">
      <c r="A287" s="91">
        <v>32878</v>
      </c>
      <c r="B287" s="92">
        <v>0.65</v>
      </c>
      <c r="C287" s="92"/>
      <c r="D287" s="163">
        <v>35650</v>
      </c>
      <c r="E287" s="163">
        <v>43200</v>
      </c>
      <c r="F287" s="93">
        <v>8.3</v>
      </c>
      <c r="G287" s="163">
        <v>11300</v>
      </c>
      <c r="H287" s="163">
        <v>7049</v>
      </c>
      <c r="I287" s="163">
        <v>20</v>
      </c>
      <c r="J287" s="163">
        <v>88</v>
      </c>
      <c r="K287" s="163">
        <v>6900</v>
      </c>
      <c r="L287" s="163">
        <v>1120</v>
      </c>
      <c r="M287" s="163">
        <v>996</v>
      </c>
      <c r="N287" s="97" t="s">
        <v>28</v>
      </c>
      <c r="O287" s="96"/>
      <c r="P287" s="211"/>
      <c r="Q287" s="163"/>
      <c r="R287" s="96"/>
      <c r="S287" s="179"/>
      <c r="T287" s="95"/>
    </row>
    <row r="288" spans="1:20" ht="15" customHeight="1">
      <c r="A288" s="91">
        <v>32912</v>
      </c>
      <c r="B288" s="92">
        <v>0.7</v>
      </c>
      <c r="C288" s="92" t="s">
        <v>3</v>
      </c>
      <c r="D288" s="163">
        <v>28100</v>
      </c>
      <c r="E288" s="163">
        <v>39150</v>
      </c>
      <c r="F288" s="93">
        <v>7.9</v>
      </c>
      <c r="G288" s="163">
        <v>6960</v>
      </c>
      <c r="H288" s="163">
        <v>7972</v>
      </c>
      <c r="I288" s="163">
        <v>0</v>
      </c>
      <c r="J288" s="163">
        <v>100</v>
      </c>
      <c r="K288" s="163">
        <v>6700</v>
      </c>
      <c r="L288" s="163">
        <v>1232</v>
      </c>
      <c r="M288" s="163">
        <v>880</v>
      </c>
      <c r="N288" s="97" t="s">
        <v>28</v>
      </c>
      <c r="O288" s="96"/>
      <c r="P288" s="211"/>
      <c r="Q288" s="163"/>
      <c r="R288" s="96"/>
      <c r="S288" s="179"/>
      <c r="T288" s="95"/>
    </row>
    <row r="289" spans="1:20" ht="15" customHeight="1">
      <c r="A289" s="91">
        <v>32981</v>
      </c>
      <c r="B289" s="92">
        <v>0.72</v>
      </c>
      <c r="C289" s="92" t="s">
        <v>3</v>
      </c>
      <c r="D289" s="163">
        <v>36215</v>
      </c>
      <c r="E289" s="163">
        <v>45900</v>
      </c>
      <c r="F289" s="93">
        <v>8.4</v>
      </c>
      <c r="G289" s="163">
        <v>12500</v>
      </c>
      <c r="H289" s="163">
        <v>6800</v>
      </c>
      <c r="I289" s="163">
        <v>20</v>
      </c>
      <c r="J289" s="163">
        <v>84</v>
      </c>
      <c r="K289" s="163">
        <v>7200</v>
      </c>
      <c r="L289" s="163">
        <v>1160</v>
      </c>
      <c r="M289" s="163">
        <v>1045</v>
      </c>
      <c r="N289" s="97" t="s">
        <v>28</v>
      </c>
      <c r="O289" s="96"/>
      <c r="P289" s="211"/>
      <c r="Q289" s="163"/>
      <c r="R289" s="96"/>
      <c r="S289" s="179"/>
      <c r="T289" s="95"/>
    </row>
    <row r="290" spans="1:20" ht="15" customHeight="1">
      <c r="A290" s="91">
        <v>33009</v>
      </c>
      <c r="B290" s="92">
        <v>0.74</v>
      </c>
      <c r="C290" s="92" t="s">
        <v>3</v>
      </c>
      <c r="D290" s="163">
        <v>35500</v>
      </c>
      <c r="E290" s="163">
        <v>45900</v>
      </c>
      <c r="F290" s="93">
        <v>8.5</v>
      </c>
      <c r="G290" s="163">
        <v>11100</v>
      </c>
      <c r="H290" s="163">
        <v>8133</v>
      </c>
      <c r="I290" s="163">
        <v>32</v>
      </c>
      <c r="J290" s="163">
        <v>116</v>
      </c>
      <c r="K290" s="163">
        <v>6600</v>
      </c>
      <c r="L290" s="163">
        <v>1080</v>
      </c>
      <c r="M290" s="163">
        <v>948</v>
      </c>
      <c r="N290" s="97" t="s">
        <v>28</v>
      </c>
      <c r="O290" s="96"/>
      <c r="P290" s="211"/>
      <c r="Q290" s="163"/>
      <c r="R290" s="96"/>
      <c r="S290" s="179"/>
      <c r="T290" s="95"/>
    </row>
    <row r="291" spans="1:20" ht="15" customHeight="1">
      <c r="A291" s="91">
        <v>33050</v>
      </c>
      <c r="B291" s="92">
        <v>0.74</v>
      </c>
      <c r="C291" s="92" t="s">
        <v>3</v>
      </c>
      <c r="D291" s="163">
        <v>36242</v>
      </c>
      <c r="E291" s="163">
        <v>43875</v>
      </c>
      <c r="F291" s="93">
        <v>7.8</v>
      </c>
      <c r="G291" s="163">
        <v>10550</v>
      </c>
      <c r="H291" s="163">
        <v>7329</v>
      </c>
      <c r="I291" s="163">
        <v>0</v>
      </c>
      <c r="J291" s="163">
        <v>224</v>
      </c>
      <c r="K291" s="163">
        <v>6450</v>
      </c>
      <c r="L291" s="163">
        <v>1200</v>
      </c>
      <c r="M291" s="163">
        <v>838</v>
      </c>
      <c r="N291" s="97" t="s">
        <v>28</v>
      </c>
      <c r="O291" s="96"/>
      <c r="P291" s="211"/>
      <c r="Q291" s="163"/>
      <c r="R291" s="96"/>
      <c r="S291" s="179"/>
      <c r="T291" s="95"/>
    </row>
    <row r="292" spans="1:20" ht="15" customHeight="1">
      <c r="A292" s="91">
        <v>33066</v>
      </c>
      <c r="B292" s="92">
        <v>0.74</v>
      </c>
      <c r="C292" s="92" t="s">
        <v>3</v>
      </c>
      <c r="D292" s="163">
        <v>33200</v>
      </c>
      <c r="E292" s="163">
        <v>41850</v>
      </c>
      <c r="F292" s="93">
        <v>7.9</v>
      </c>
      <c r="G292" s="163">
        <v>10000</v>
      </c>
      <c r="H292" s="163">
        <v>7204</v>
      </c>
      <c r="I292" s="163">
        <v>0</v>
      </c>
      <c r="J292" s="163">
        <v>236</v>
      </c>
      <c r="K292" s="163">
        <v>6700</v>
      </c>
      <c r="L292" s="163">
        <v>1080</v>
      </c>
      <c r="M292" s="163">
        <v>972</v>
      </c>
      <c r="N292" s="97" t="s">
        <v>28</v>
      </c>
      <c r="O292" s="96"/>
      <c r="P292" s="211"/>
      <c r="Q292" s="163"/>
      <c r="R292" s="96"/>
      <c r="S292" s="179"/>
      <c r="T292" s="95"/>
    </row>
    <row r="293" spans="1:20" ht="15" customHeight="1">
      <c r="A293" s="91">
        <v>33102</v>
      </c>
      <c r="B293" s="92">
        <v>0.9</v>
      </c>
      <c r="C293" s="92">
        <v>2.661</v>
      </c>
      <c r="D293" s="163">
        <v>21760</v>
      </c>
      <c r="E293" s="163">
        <v>27000</v>
      </c>
      <c r="F293" s="93">
        <v>8</v>
      </c>
      <c r="G293" s="163">
        <v>6180</v>
      </c>
      <c r="H293" s="163">
        <v>4637</v>
      </c>
      <c r="I293" s="163">
        <v>0</v>
      </c>
      <c r="J293" s="163">
        <v>144</v>
      </c>
      <c r="K293" s="163">
        <v>3660</v>
      </c>
      <c r="L293" s="163">
        <v>632</v>
      </c>
      <c r="M293" s="163">
        <v>505</v>
      </c>
      <c r="N293" s="97" t="s">
        <v>28</v>
      </c>
      <c r="O293" s="96"/>
      <c r="P293" s="211"/>
      <c r="Q293" s="163"/>
      <c r="R293" s="96"/>
      <c r="S293" s="179"/>
      <c r="T293" s="95"/>
    </row>
    <row r="294" spans="1:20" ht="15" customHeight="1">
      <c r="A294" s="91">
        <v>33129</v>
      </c>
      <c r="B294" s="92">
        <v>0.89</v>
      </c>
      <c r="C294" s="92">
        <v>2.128</v>
      </c>
      <c r="D294" s="163">
        <v>18992</v>
      </c>
      <c r="E294" s="163">
        <v>21195</v>
      </c>
      <c r="F294" s="93">
        <v>8.1</v>
      </c>
      <c r="G294" s="163">
        <v>4480</v>
      </c>
      <c r="H294" s="163">
        <v>3607</v>
      </c>
      <c r="I294" s="163">
        <v>0</v>
      </c>
      <c r="J294" s="163">
        <v>140</v>
      </c>
      <c r="K294" s="163">
        <v>2780</v>
      </c>
      <c r="L294" s="163">
        <v>640</v>
      </c>
      <c r="M294" s="163">
        <v>287</v>
      </c>
      <c r="N294" s="97" t="s">
        <v>28</v>
      </c>
      <c r="O294" s="96"/>
      <c r="P294" s="211"/>
      <c r="Q294" s="163"/>
      <c r="R294" s="96"/>
      <c r="S294" s="179"/>
      <c r="T294" s="95"/>
    </row>
    <row r="295" spans="1:20" ht="15" customHeight="1">
      <c r="A295" s="91">
        <v>33185</v>
      </c>
      <c r="B295" s="92">
        <v>0.74</v>
      </c>
      <c r="C295" s="92">
        <v>0.108</v>
      </c>
      <c r="D295" s="163">
        <v>18010</v>
      </c>
      <c r="E295" s="163">
        <v>24300</v>
      </c>
      <c r="F295" s="93">
        <v>9.1</v>
      </c>
      <c r="G295" s="163">
        <v>5200</v>
      </c>
      <c r="H295" s="163">
        <v>4483</v>
      </c>
      <c r="I295" s="163">
        <v>12</v>
      </c>
      <c r="J295" s="163">
        <v>76</v>
      </c>
      <c r="K295" s="163">
        <v>3240</v>
      </c>
      <c r="L295" s="163">
        <v>640</v>
      </c>
      <c r="M295" s="163">
        <v>398</v>
      </c>
      <c r="N295" s="97" t="s">
        <v>28</v>
      </c>
      <c r="O295" s="96"/>
      <c r="P295" s="211"/>
      <c r="Q295" s="163"/>
      <c r="R295" s="96"/>
      <c r="S295" s="179"/>
      <c r="T295" s="95"/>
    </row>
    <row r="296" spans="1:20" ht="15" customHeight="1">
      <c r="A296" s="91">
        <v>33218</v>
      </c>
      <c r="B296" s="92"/>
      <c r="C296" s="152">
        <v>0</v>
      </c>
      <c r="D296" s="163"/>
      <c r="E296" s="163"/>
      <c r="F296" s="93"/>
      <c r="G296" s="163"/>
      <c r="H296" s="163"/>
      <c r="I296" s="163"/>
      <c r="J296" s="163"/>
      <c r="K296" s="163"/>
      <c r="L296" s="163"/>
      <c r="M296" s="163"/>
      <c r="N296" s="97"/>
      <c r="O296" s="96"/>
      <c r="P296" s="211"/>
      <c r="Q296" s="163"/>
      <c r="R296" s="96"/>
      <c r="S296" s="179"/>
      <c r="T296" s="95"/>
    </row>
    <row r="297" spans="1:20" ht="15" customHeight="1">
      <c r="A297" s="91">
        <v>33421</v>
      </c>
      <c r="B297" s="92"/>
      <c r="C297" s="152">
        <v>0</v>
      </c>
      <c r="D297" s="163"/>
      <c r="E297" s="163"/>
      <c r="F297" s="93"/>
      <c r="G297" s="163"/>
      <c r="H297" s="163"/>
      <c r="I297" s="163"/>
      <c r="J297" s="163"/>
      <c r="K297" s="163"/>
      <c r="L297" s="163"/>
      <c r="M297" s="163"/>
      <c r="N297" s="97"/>
      <c r="O297" s="96"/>
      <c r="P297" s="211"/>
      <c r="Q297" s="163"/>
      <c r="R297" s="96"/>
      <c r="S297" s="179"/>
      <c r="T297" s="95"/>
    </row>
    <row r="298" spans="1:20" ht="15" customHeight="1">
      <c r="A298" s="91">
        <v>33499</v>
      </c>
      <c r="B298" s="92">
        <v>0.63</v>
      </c>
      <c r="C298" s="92">
        <v>0.05</v>
      </c>
      <c r="D298" s="163">
        <v>42460</v>
      </c>
      <c r="E298" s="163">
        <v>47517</v>
      </c>
      <c r="F298" s="93">
        <v>8.4</v>
      </c>
      <c r="G298" s="163">
        <v>15100</v>
      </c>
      <c r="H298" s="163">
        <v>8020</v>
      </c>
      <c r="I298" s="163">
        <v>12</v>
      </c>
      <c r="J298" s="163">
        <v>192</v>
      </c>
      <c r="K298" s="163">
        <v>6750</v>
      </c>
      <c r="L298" s="163">
        <v>940</v>
      </c>
      <c r="M298" s="163">
        <v>1069</v>
      </c>
      <c r="N298" s="97" t="s">
        <v>28</v>
      </c>
      <c r="O298" s="96"/>
      <c r="P298" s="211"/>
      <c r="Q298" s="163"/>
      <c r="R298" s="96"/>
      <c r="S298" s="179"/>
      <c r="T298" s="95"/>
    </row>
    <row r="299" spans="1:20" ht="15" customHeight="1">
      <c r="A299" s="91">
        <v>33558</v>
      </c>
      <c r="B299" s="92"/>
      <c r="C299" s="152">
        <v>0</v>
      </c>
      <c r="D299" s="163"/>
      <c r="E299" s="163"/>
      <c r="F299" s="93"/>
      <c r="G299" s="163"/>
      <c r="H299" s="163"/>
      <c r="I299" s="163"/>
      <c r="J299" s="163"/>
      <c r="K299" s="163"/>
      <c r="L299" s="163"/>
      <c r="M299" s="163"/>
      <c r="N299" s="97"/>
      <c r="O299" s="96"/>
      <c r="P299" s="211"/>
      <c r="Q299" s="163"/>
      <c r="R299" s="96"/>
      <c r="S299" s="179"/>
      <c r="T299" s="95"/>
    </row>
    <row r="300" spans="1:20" ht="15" customHeight="1">
      <c r="A300" s="91">
        <v>33627</v>
      </c>
      <c r="B300" s="92"/>
      <c r="C300" s="152">
        <v>0</v>
      </c>
      <c r="D300" s="163"/>
      <c r="E300" s="163"/>
      <c r="F300" s="93"/>
      <c r="G300" s="163"/>
      <c r="H300" s="163"/>
      <c r="I300" s="163"/>
      <c r="J300" s="163"/>
      <c r="K300" s="163"/>
      <c r="L300" s="163"/>
      <c r="M300" s="163"/>
      <c r="N300" s="97"/>
      <c r="O300" s="96"/>
      <c r="P300" s="211"/>
      <c r="Q300" s="163"/>
      <c r="R300" s="96"/>
      <c r="S300" s="179"/>
      <c r="T300" s="95"/>
    </row>
    <row r="301" spans="1:20" ht="15" customHeight="1">
      <c r="A301" s="91">
        <v>33636</v>
      </c>
      <c r="B301" s="92">
        <v>1.9</v>
      </c>
      <c r="C301" s="92">
        <v>15.719</v>
      </c>
      <c r="D301" s="163"/>
      <c r="E301" s="163"/>
      <c r="F301" s="93"/>
      <c r="G301" s="163"/>
      <c r="H301" s="163"/>
      <c r="I301" s="163"/>
      <c r="J301" s="163"/>
      <c r="K301" s="163"/>
      <c r="L301" s="163"/>
      <c r="M301" s="163"/>
      <c r="N301" s="97"/>
      <c r="O301" s="96"/>
      <c r="P301" s="211"/>
      <c r="Q301" s="163"/>
      <c r="R301" s="96"/>
      <c r="S301" s="179"/>
      <c r="T301" s="95"/>
    </row>
    <row r="302" spans="1:20" ht="15" customHeight="1">
      <c r="A302" s="91">
        <v>33674</v>
      </c>
      <c r="B302" s="92">
        <v>1.1</v>
      </c>
      <c r="C302" s="92">
        <v>7.134</v>
      </c>
      <c r="D302" s="163">
        <v>17212</v>
      </c>
      <c r="E302" s="163">
        <v>20022</v>
      </c>
      <c r="F302" s="93">
        <v>7.8</v>
      </c>
      <c r="G302" s="163">
        <v>6050</v>
      </c>
      <c r="H302" s="163">
        <v>4050</v>
      </c>
      <c r="I302" s="163">
        <v>0</v>
      </c>
      <c r="J302" s="163">
        <v>96</v>
      </c>
      <c r="K302" s="163">
        <v>3450</v>
      </c>
      <c r="L302" s="163">
        <v>640</v>
      </c>
      <c r="M302" s="163">
        <v>449</v>
      </c>
      <c r="N302" s="97" t="s">
        <v>28</v>
      </c>
      <c r="O302" s="96" t="s">
        <v>28</v>
      </c>
      <c r="P302" s="211"/>
      <c r="Q302" s="163"/>
      <c r="R302" s="96"/>
      <c r="S302" s="179"/>
      <c r="T302" s="95"/>
    </row>
    <row r="303" spans="1:20" ht="15" customHeight="1">
      <c r="A303" s="91">
        <v>33768</v>
      </c>
      <c r="B303" s="92">
        <v>1.79</v>
      </c>
      <c r="C303" s="92">
        <v>25.633</v>
      </c>
      <c r="D303" s="163">
        <v>4520</v>
      </c>
      <c r="E303" s="163">
        <v>5080</v>
      </c>
      <c r="F303" s="93">
        <v>7.6</v>
      </c>
      <c r="G303" s="163">
        <v>1270</v>
      </c>
      <c r="H303" s="163">
        <v>1040</v>
      </c>
      <c r="I303" s="163">
        <v>0</v>
      </c>
      <c r="J303" s="163">
        <v>116</v>
      </c>
      <c r="K303" s="163">
        <v>980</v>
      </c>
      <c r="L303" s="163">
        <v>240</v>
      </c>
      <c r="M303" s="163">
        <v>92</v>
      </c>
      <c r="N303" s="97" t="s">
        <v>31</v>
      </c>
      <c r="O303" s="96"/>
      <c r="P303" s="211"/>
      <c r="Q303" s="163"/>
      <c r="R303" s="96"/>
      <c r="S303" s="179"/>
      <c r="T303" s="95"/>
    </row>
    <row r="304" spans="1:20" ht="15" customHeight="1">
      <c r="A304" s="91">
        <v>33809</v>
      </c>
      <c r="B304" s="92">
        <v>2.09</v>
      </c>
      <c r="C304" s="92">
        <v>33.045</v>
      </c>
      <c r="D304" s="163">
        <v>3548</v>
      </c>
      <c r="E304" s="163">
        <v>4445</v>
      </c>
      <c r="F304" s="93">
        <v>8</v>
      </c>
      <c r="G304" s="163">
        <v>1030</v>
      </c>
      <c r="H304" s="163">
        <v>960</v>
      </c>
      <c r="I304" s="163">
        <v>0</v>
      </c>
      <c r="J304" s="163">
        <v>132</v>
      </c>
      <c r="K304" s="163">
        <v>872</v>
      </c>
      <c r="L304" s="163">
        <v>171</v>
      </c>
      <c r="M304" s="163">
        <v>108</v>
      </c>
      <c r="N304" s="97" t="s">
        <v>31</v>
      </c>
      <c r="O304" s="94"/>
      <c r="P304" s="211"/>
      <c r="Q304" s="163"/>
      <c r="R304" s="96"/>
      <c r="S304" s="179"/>
      <c r="T304" s="95"/>
    </row>
    <row r="305" spans="1:20" ht="15" customHeight="1">
      <c r="A305" s="91">
        <v>33843</v>
      </c>
      <c r="B305" s="92">
        <v>1.95</v>
      </c>
      <c r="C305" s="92">
        <v>27.208</v>
      </c>
      <c r="D305" s="163">
        <v>3425</v>
      </c>
      <c r="E305" s="163">
        <v>3785</v>
      </c>
      <c r="F305" s="93">
        <v>7.9</v>
      </c>
      <c r="G305" s="163">
        <v>1030</v>
      </c>
      <c r="H305" s="163">
        <v>968</v>
      </c>
      <c r="I305" s="163">
        <v>0</v>
      </c>
      <c r="J305" s="163">
        <v>112</v>
      </c>
      <c r="K305" s="163">
        <v>940</v>
      </c>
      <c r="L305" s="163">
        <v>206</v>
      </c>
      <c r="M305" s="163">
        <v>103</v>
      </c>
      <c r="N305" s="97">
        <v>0.4</v>
      </c>
      <c r="O305" s="94"/>
      <c r="P305" s="211"/>
      <c r="Q305" s="163"/>
      <c r="R305" s="96"/>
      <c r="S305" s="179"/>
      <c r="T305" s="95"/>
    </row>
    <row r="306" spans="1:20" ht="15" customHeight="1">
      <c r="A306" s="91">
        <v>33890</v>
      </c>
      <c r="B306" s="92">
        <v>1.44</v>
      </c>
      <c r="C306" s="92">
        <v>12.411</v>
      </c>
      <c r="D306" s="163"/>
      <c r="E306" s="163">
        <v>7000</v>
      </c>
      <c r="F306" s="93"/>
      <c r="G306" s="163"/>
      <c r="H306" s="163"/>
      <c r="I306" s="163"/>
      <c r="J306" s="163"/>
      <c r="K306" s="163"/>
      <c r="L306" s="163"/>
      <c r="M306" s="163"/>
      <c r="N306" s="97"/>
      <c r="O306" s="94"/>
      <c r="P306" s="211"/>
      <c r="Q306" s="163"/>
      <c r="R306" s="96"/>
      <c r="S306" s="179"/>
      <c r="T306" s="95"/>
    </row>
    <row r="307" spans="1:20" ht="15" customHeight="1">
      <c r="A307" s="91">
        <v>33921</v>
      </c>
      <c r="B307" s="92">
        <v>1.1</v>
      </c>
      <c r="C307" s="92">
        <v>3.235</v>
      </c>
      <c r="D307" s="163">
        <v>10300</v>
      </c>
      <c r="E307" s="163">
        <v>10795</v>
      </c>
      <c r="F307" s="93">
        <v>8</v>
      </c>
      <c r="G307" s="163">
        <v>3720</v>
      </c>
      <c r="H307" s="163">
        <v>2800</v>
      </c>
      <c r="I307" s="163">
        <v>0</v>
      </c>
      <c r="J307" s="163">
        <v>84</v>
      </c>
      <c r="K307" s="163">
        <v>2100</v>
      </c>
      <c r="L307" s="163">
        <v>480</v>
      </c>
      <c r="M307" s="163">
        <v>218</v>
      </c>
      <c r="N307" s="97">
        <v>0.4</v>
      </c>
      <c r="O307" s="94"/>
      <c r="P307" s="211"/>
      <c r="Q307" s="163"/>
      <c r="R307" s="96"/>
      <c r="S307" s="179"/>
      <c r="T307" s="95"/>
    </row>
    <row r="308" spans="1:20" ht="15" customHeight="1">
      <c r="A308" s="91">
        <v>33953</v>
      </c>
      <c r="B308" s="92">
        <v>0.95</v>
      </c>
      <c r="C308" s="92">
        <v>12.22</v>
      </c>
      <c r="D308" s="163">
        <v>12500</v>
      </c>
      <c r="E308" s="163">
        <v>13365</v>
      </c>
      <c r="F308" s="93">
        <v>7.8</v>
      </c>
      <c r="G308" s="163">
        <v>4300</v>
      </c>
      <c r="H308" s="163">
        <v>3629</v>
      </c>
      <c r="I308" s="163">
        <v>0</v>
      </c>
      <c r="J308" s="163">
        <v>96</v>
      </c>
      <c r="K308" s="163">
        <v>2250</v>
      </c>
      <c r="L308" s="163">
        <v>340</v>
      </c>
      <c r="M308" s="163">
        <v>340</v>
      </c>
      <c r="N308" s="97"/>
      <c r="O308" s="94">
        <v>0.04</v>
      </c>
      <c r="P308" s="211"/>
      <c r="Q308" s="163"/>
      <c r="R308" s="96"/>
      <c r="S308" s="179"/>
      <c r="T308" s="95"/>
    </row>
    <row r="309" spans="1:20" ht="15" customHeight="1">
      <c r="A309" s="91">
        <v>33989</v>
      </c>
      <c r="B309" s="92">
        <v>1.67</v>
      </c>
      <c r="C309" s="92">
        <v>7.043</v>
      </c>
      <c r="D309" s="163">
        <v>7184</v>
      </c>
      <c r="E309" s="163">
        <v>9588</v>
      </c>
      <c r="F309" s="93">
        <v>7</v>
      </c>
      <c r="G309" s="163">
        <v>2640</v>
      </c>
      <c r="H309" s="163">
        <v>1758</v>
      </c>
      <c r="I309" s="163">
        <v>0</v>
      </c>
      <c r="J309" s="163">
        <v>88</v>
      </c>
      <c r="K309" s="163">
        <v>1610</v>
      </c>
      <c r="L309" s="163">
        <v>364</v>
      </c>
      <c r="M309" s="163">
        <v>170</v>
      </c>
      <c r="N309" s="97"/>
      <c r="O309" s="94"/>
      <c r="P309" s="211"/>
      <c r="Q309" s="163"/>
      <c r="R309" s="96"/>
      <c r="S309" s="179"/>
      <c r="T309" s="95"/>
    </row>
    <row r="310" spans="1:20" ht="15" customHeight="1">
      <c r="A310" s="91">
        <v>34002</v>
      </c>
      <c r="B310" s="92">
        <v>1.8</v>
      </c>
      <c r="C310" s="92">
        <v>15.719</v>
      </c>
      <c r="D310" s="163">
        <v>6366</v>
      </c>
      <c r="E310" s="163">
        <v>8103</v>
      </c>
      <c r="F310" s="93">
        <v>7.3</v>
      </c>
      <c r="G310" s="163">
        <v>2260</v>
      </c>
      <c r="H310" s="163">
        <v>1706</v>
      </c>
      <c r="I310" s="163">
        <v>0</v>
      </c>
      <c r="J310" s="163">
        <v>88</v>
      </c>
      <c r="K310" s="163">
        <v>1560</v>
      </c>
      <c r="L310" s="163">
        <v>336</v>
      </c>
      <c r="M310" s="163">
        <v>175</v>
      </c>
      <c r="N310" s="97">
        <v>1</v>
      </c>
      <c r="O310" s="94" t="s">
        <v>32</v>
      </c>
      <c r="P310" s="211"/>
      <c r="Q310" s="163"/>
      <c r="R310" s="96"/>
      <c r="S310" s="179"/>
      <c r="T310" s="95"/>
    </row>
    <row r="311" spans="1:20" ht="15" customHeight="1">
      <c r="A311" s="91">
        <v>34038</v>
      </c>
      <c r="B311" s="92">
        <v>2.55</v>
      </c>
      <c r="C311" s="92">
        <v>39.192</v>
      </c>
      <c r="D311" s="163">
        <v>3890</v>
      </c>
      <c r="E311" s="163">
        <v>4889</v>
      </c>
      <c r="F311" s="93">
        <v>7.7</v>
      </c>
      <c r="G311" s="163">
        <v>1160</v>
      </c>
      <c r="H311" s="163">
        <v>1127</v>
      </c>
      <c r="I311" s="163">
        <v>0</v>
      </c>
      <c r="J311" s="163">
        <v>88</v>
      </c>
      <c r="K311" s="163">
        <v>1048</v>
      </c>
      <c r="L311" s="163">
        <v>276</v>
      </c>
      <c r="M311" s="163">
        <v>87</v>
      </c>
      <c r="N311" s="97">
        <v>0.8</v>
      </c>
      <c r="O311" s="94" t="s">
        <v>32</v>
      </c>
      <c r="P311" s="211"/>
      <c r="Q311" s="163"/>
      <c r="R311" s="96"/>
      <c r="S311" s="179"/>
      <c r="T311" s="95"/>
    </row>
    <row r="312" spans="1:20" ht="15" customHeight="1">
      <c r="A312" s="91">
        <v>34044</v>
      </c>
      <c r="B312" s="92">
        <v>2.56</v>
      </c>
      <c r="C312" s="92">
        <v>41.32</v>
      </c>
      <c r="D312" s="163"/>
      <c r="E312" s="163">
        <v>2880</v>
      </c>
      <c r="F312" s="93"/>
      <c r="G312" s="163"/>
      <c r="H312" s="163"/>
      <c r="I312" s="163"/>
      <c r="J312" s="163"/>
      <c r="K312" s="163"/>
      <c r="L312" s="163"/>
      <c r="M312" s="163"/>
      <c r="N312" s="97"/>
      <c r="O312" s="94"/>
      <c r="P312" s="211"/>
      <c r="Q312" s="163"/>
      <c r="R312" s="96"/>
      <c r="S312" s="179"/>
      <c r="T312" s="95" t="s">
        <v>30</v>
      </c>
    </row>
    <row r="313" spans="1:20" ht="15" customHeight="1">
      <c r="A313" s="91">
        <v>34078</v>
      </c>
      <c r="B313" s="92">
        <v>2.15</v>
      </c>
      <c r="C313" s="92">
        <v>19.211</v>
      </c>
      <c r="D313" s="163">
        <v>4330</v>
      </c>
      <c r="E313" s="163">
        <v>4877</v>
      </c>
      <c r="F313" s="93">
        <v>7.8</v>
      </c>
      <c r="G313" s="163">
        <v>986</v>
      </c>
      <c r="H313" s="163">
        <v>1640</v>
      </c>
      <c r="I313" s="163">
        <v>0</v>
      </c>
      <c r="J313" s="163">
        <v>104</v>
      </c>
      <c r="K313" s="163">
        <v>864</v>
      </c>
      <c r="L313" s="163">
        <v>219</v>
      </c>
      <c r="M313" s="163">
        <v>77</v>
      </c>
      <c r="N313" s="97">
        <v>0.9</v>
      </c>
      <c r="O313" s="94" t="s">
        <v>32</v>
      </c>
      <c r="P313" s="211"/>
      <c r="Q313" s="163"/>
      <c r="R313" s="96"/>
      <c r="S313" s="179"/>
      <c r="T313" s="95"/>
    </row>
    <row r="314" spans="1:20" ht="15" customHeight="1">
      <c r="A314" s="91">
        <v>34116</v>
      </c>
      <c r="B314" s="92">
        <v>2.05</v>
      </c>
      <c r="C314" s="92">
        <v>28.79</v>
      </c>
      <c r="D314" s="163"/>
      <c r="E314" s="163">
        <v>5128</v>
      </c>
      <c r="F314" s="93"/>
      <c r="G314" s="163"/>
      <c r="H314" s="163"/>
      <c r="I314" s="163"/>
      <c r="J314" s="163"/>
      <c r="K314" s="163"/>
      <c r="L314" s="163"/>
      <c r="M314" s="163"/>
      <c r="N314" s="97"/>
      <c r="O314" s="94"/>
      <c r="P314" s="211"/>
      <c r="Q314" s="163"/>
      <c r="R314" s="96"/>
      <c r="S314" s="179"/>
      <c r="T314" s="95" t="s">
        <v>30</v>
      </c>
    </row>
    <row r="315" spans="1:20" ht="15" customHeight="1">
      <c r="A315" s="91">
        <v>34135</v>
      </c>
      <c r="B315" s="92">
        <v>2.08</v>
      </c>
      <c r="C315" s="92">
        <v>34.494</v>
      </c>
      <c r="D315" s="163">
        <v>3185</v>
      </c>
      <c r="E315" s="163">
        <v>4889</v>
      </c>
      <c r="F315" s="93">
        <v>8</v>
      </c>
      <c r="G315" s="163">
        <v>1000</v>
      </c>
      <c r="H315" s="163">
        <v>961</v>
      </c>
      <c r="I315" s="163">
        <v>0</v>
      </c>
      <c r="J315" s="163">
        <v>136</v>
      </c>
      <c r="K315" s="163">
        <v>868</v>
      </c>
      <c r="L315" s="163">
        <v>213</v>
      </c>
      <c r="M315" s="163">
        <v>82</v>
      </c>
      <c r="N315" s="97">
        <v>0.6</v>
      </c>
      <c r="O315" s="94" t="s">
        <v>32</v>
      </c>
      <c r="P315" s="211"/>
      <c r="Q315" s="163"/>
      <c r="R315" s="96"/>
      <c r="S315" s="179"/>
      <c r="T315" s="95"/>
    </row>
    <row r="316" spans="1:20" ht="15" customHeight="1">
      <c r="A316" s="91">
        <v>34163</v>
      </c>
      <c r="B316" s="92">
        <v>2.55</v>
      </c>
      <c r="C316" s="92">
        <v>40.29</v>
      </c>
      <c r="D316" s="163">
        <v>3100</v>
      </c>
      <c r="E316" s="163">
        <v>4318</v>
      </c>
      <c r="F316" s="93">
        <v>7.8</v>
      </c>
      <c r="G316" s="163">
        <v>748</v>
      </c>
      <c r="H316" s="163">
        <v>917</v>
      </c>
      <c r="I316" s="163">
        <v>0</v>
      </c>
      <c r="J316" s="163">
        <v>152</v>
      </c>
      <c r="K316" s="163">
        <v>752</v>
      </c>
      <c r="L316" s="163">
        <v>200</v>
      </c>
      <c r="M316" s="163">
        <v>61</v>
      </c>
      <c r="N316" s="97">
        <v>0.7</v>
      </c>
      <c r="O316" s="94" t="s">
        <v>32</v>
      </c>
      <c r="P316" s="211"/>
      <c r="Q316" s="163"/>
      <c r="R316" s="96"/>
      <c r="S316" s="179"/>
      <c r="T316" s="95"/>
    </row>
    <row r="317" spans="1:20" ht="15" customHeight="1">
      <c r="A317" s="91">
        <v>34191</v>
      </c>
      <c r="B317" s="92">
        <v>2.09</v>
      </c>
      <c r="C317" s="92">
        <v>29.138</v>
      </c>
      <c r="D317" s="163">
        <v>2768</v>
      </c>
      <c r="E317" s="163">
        <v>3683</v>
      </c>
      <c r="F317" s="93">
        <v>7.8</v>
      </c>
      <c r="G317" s="163">
        <v>760</v>
      </c>
      <c r="H317" s="163">
        <v>875</v>
      </c>
      <c r="I317" s="163">
        <v>0</v>
      </c>
      <c r="J317" s="163">
        <v>150</v>
      </c>
      <c r="K317" s="163">
        <v>764</v>
      </c>
      <c r="L317" s="163">
        <v>206</v>
      </c>
      <c r="M317" s="163">
        <v>60</v>
      </c>
      <c r="N317" s="97">
        <v>0.8</v>
      </c>
      <c r="O317" s="94">
        <v>0.04</v>
      </c>
      <c r="P317" s="211"/>
      <c r="Q317" s="163"/>
      <c r="R317" s="96"/>
      <c r="S317" s="179"/>
      <c r="T317" s="95"/>
    </row>
    <row r="318" spans="1:20" ht="15" customHeight="1">
      <c r="A318" s="91">
        <v>34227</v>
      </c>
      <c r="B318" s="92">
        <v>2.25</v>
      </c>
      <c r="C318" s="92">
        <v>36.17</v>
      </c>
      <c r="D318" s="163"/>
      <c r="E318" s="163">
        <v>5148</v>
      </c>
      <c r="F318" s="93"/>
      <c r="G318" s="163"/>
      <c r="H318" s="163"/>
      <c r="I318" s="163"/>
      <c r="J318" s="163"/>
      <c r="K318" s="163"/>
      <c r="L318" s="163"/>
      <c r="M318" s="163"/>
      <c r="N318" s="97"/>
      <c r="O318" s="94"/>
      <c r="P318" s="211"/>
      <c r="Q318" s="163"/>
      <c r="R318" s="96"/>
      <c r="S318" s="179"/>
      <c r="T318" s="95" t="s">
        <v>30</v>
      </c>
    </row>
    <row r="319" spans="1:20" ht="15" customHeight="1">
      <c r="A319" s="91">
        <v>34260</v>
      </c>
      <c r="B319" s="92">
        <v>1.64</v>
      </c>
      <c r="C319" s="92">
        <v>18.839</v>
      </c>
      <c r="D319" s="163">
        <v>3600</v>
      </c>
      <c r="E319" s="163">
        <v>3937</v>
      </c>
      <c r="F319" s="93">
        <v>7.7</v>
      </c>
      <c r="G319" s="163">
        <v>1068</v>
      </c>
      <c r="H319" s="163">
        <v>1042</v>
      </c>
      <c r="I319" s="163">
        <v>0</v>
      </c>
      <c r="J319" s="163">
        <v>92</v>
      </c>
      <c r="K319" s="163">
        <v>792</v>
      </c>
      <c r="L319" s="163">
        <v>197</v>
      </c>
      <c r="M319" s="163">
        <v>73</v>
      </c>
      <c r="N319" s="97">
        <v>0.8</v>
      </c>
      <c r="O319" s="94">
        <v>0.03</v>
      </c>
      <c r="P319" s="211"/>
      <c r="Q319" s="163"/>
      <c r="R319" s="96"/>
      <c r="S319" s="179"/>
      <c r="T319" s="95"/>
    </row>
    <row r="320" spans="1:20" ht="15" customHeight="1">
      <c r="A320" s="91">
        <v>34290</v>
      </c>
      <c r="B320" s="92">
        <v>1.33</v>
      </c>
      <c r="C320" s="92">
        <v>11.037</v>
      </c>
      <c r="D320" s="163"/>
      <c r="E320" s="163">
        <v>6540</v>
      </c>
      <c r="F320" s="93"/>
      <c r="G320" s="163"/>
      <c r="H320" s="163"/>
      <c r="I320" s="163"/>
      <c r="J320" s="163"/>
      <c r="K320" s="163"/>
      <c r="L320" s="163"/>
      <c r="M320" s="163"/>
      <c r="N320" s="97"/>
      <c r="O320" s="94"/>
      <c r="P320" s="211"/>
      <c r="Q320" s="163"/>
      <c r="R320" s="96"/>
      <c r="S320" s="179"/>
      <c r="T320" s="95"/>
    </row>
    <row r="321" spans="1:20" ht="15" customHeight="1">
      <c r="A321" s="91">
        <v>34320</v>
      </c>
      <c r="B321" s="92">
        <v>1.03</v>
      </c>
      <c r="C321" s="92">
        <v>2.68</v>
      </c>
      <c r="D321" s="163"/>
      <c r="E321" s="163">
        <v>17730</v>
      </c>
      <c r="F321" s="93"/>
      <c r="G321" s="163"/>
      <c r="H321" s="163"/>
      <c r="I321" s="163"/>
      <c r="J321" s="163"/>
      <c r="K321" s="163"/>
      <c r="L321" s="163"/>
      <c r="M321" s="163"/>
      <c r="N321" s="97"/>
      <c r="O321" s="94"/>
      <c r="P321" s="211"/>
      <c r="Q321" s="163"/>
      <c r="R321" s="96"/>
      <c r="S321" s="179"/>
      <c r="T321" s="95" t="s">
        <v>30</v>
      </c>
    </row>
    <row r="322" spans="1:20" ht="15" customHeight="1">
      <c r="A322" s="91">
        <v>34351</v>
      </c>
      <c r="B322" s="92">
        <v>0.76</v>
      </c>
      <c r="C322" s="92">
        <v>0.492</v>
      </c>
      <c r="D322" s="163">
        <v>13090</v>
      </c>
      <c r="E322" s="163">
        <v>15240</v>
      </c>
      <c r="F322" s="93">
        <v>7.2</v>
      </c>
      <c r="G322" s="163">
        <v>4250</v>
      </c>
      <c r="H322" s="163">
        <v>3051</v>
      </c>
      <c r="I322" s="163">
        <v>0</v>
      </c>
      <c r="J322" s="163">
        <v>100</v>
      </c>
      <c r="K322" s="163">
        <v>2550</v>
      </c>
      <c r="L322" s="163">
        <v>600</v>
      </c>
      <c r="M322" s="163">
        <v>255</v>
      </c>
      <c r="N322" s="97"/>
      <c r="O322" s="94"/>
      <c r="P322" s="211"/>
      <c r="Q322" s="163"/>
      <c r="R322" s="96"/>
      <c r="S322" s="179"/>
      <c r="T322" s="95"/>
    </row>
    <row r="323" spans="1:20" ht="15" customHeight="1">
      <c r="A323" s="91">
        <v>34380</v>
      </c>
      <c r="B323" s="92">
        <v>0.76</v>
      </c>
      <c r="C323" s="92">
        <v>0.498</v>
      </c>
      <c r="D323" s="163">
        <v>14450</v>
      </c>
      <c r="E323" s="163">
        <v>21238</v>
      </c>
      <c r="F323" s="93">
        <v>7.6</v>
      </c>
      <c r="G323" s="163">
        <v>5000</v>
      </c>
      <c r="H323" s="163">
        <v>3564</v>
      </c>
      <c r="I323" s="163">
        <v>0</v>
      </c>
      <c r="J323" s="163">
        <v>80</v>
      </c>
      <c r="K323" s="163">
        <v>4500</v>
      </c>
      <c r="L323" s="163">
        <v>720</v>
      </c>
      <c r="M323" s="163">
        <v>656</v>
      </c>
      <c r="N323" s="97" t="s">
        <v>28</v>
      </c>
      <c r="O323" s="96" t="s">
        <v>28</v>
      </c>
      <c r="P323" s="211"/>
      <c r="Q323" s="163"/>
      <c r="R323" s="96"/>
      <c r="S323" s="179"/>
      <c r="T323" s="95"/>
    </row>
    <row r="324" spans="1:20" ht="15" customHeight="1">
      <c r="A324" s="91">
        <v>34450</v>
      </c>
      <c r="B324" s="92">
        <v>0.8</v>
      </c>
      <c r="C324" s="92">
        <v>0.2</v>
      </c>
      <c r="D324" s="163"/>
      <c r="E324" s="163"/>
      <c r="F324" s="93"/>
      <c r="G324" s="163"/>
      <c r="H324" s="163"/>
      <c r="I324" s="163"/>
      <c r="J324" s="163"/>
      <c r="K324" s="163"/>
      <c r="L324" s="163"/>
      <c r="M324" s="163"/>
      <c r="N324" s="97"/>
      <c r="O324" s="94"/>
      <c r="P324" s="211"/>
      <c r="Q324" s="163"/>
      <c r="R324" s="96"/>
      <c r="S324" s="179"/>
      <c r="T324" s="95" t="s">
        <v>30</v>
      </c>
    </row>
    <row r="325" spans="1:20" ht="15" customHeight="1">
      <c r="A325" s="91">
        <v>34526</v>
      </c>
      <c r="B325" s="92">
        <v>1.1</v>
      </c>
      <c r="C325" s="92">
        <v>6.017</v>
      </c>
      <c r="D325" s="163">
        <v>11500</v>
      </c>
      <c r="E325" s="163">
        <v>11560</v>
      </c>
      <c r="F325" s="93">
        <v>7.4</v>
      </c>
      <c r="G325" s="163">
        <v>4800</v>
      </c>
      <c r="H325" s="163">
        <v>2605</v>
      </c>
      <c r="I325" s="163">
        <v>0</v>
      </c>
      <c r="J325" s="163">
        <v>160</v>
      </c>
      <c r="K325" s="163">
        <v>2080</v>
      </c>
      <c r="L325" s="163">
        <v>504</v>
      </c>
      <c r="M325" s="163">
        <v>199</v>
      </c>
      <c r="N325" s="97">
        <v>1.1</v>
      </c>
      <c r="O325" s="94" t="s">
        <v>32</v>
      </c>
      <c r="P325" s="211">
        <v>2760</v>
      </c>
      <c r="Q325" s="163">
        <v>39.1</v>
      </c>
      <c r="R325" s="96"/>
      <c r="S325" s="179"/>
      <c r="T325" s="95"/>
    </row>
    <row r="326" spans="1:20" ht="15" customHeight="1">
      <c r="A326" s="91">
        <v>34547</v>
      </c>
      <c r="B326" s="92">
        <v>1.3</v>
      </c>
      <c r="C326" s="92">
        <v>11.815</v>
      </c>
      <c r="D326" s="163">
        <v>5768</v>
      </c>
      <c r="E326" s="163">
        <v>7347</v>
      </c>
      <c r="F326" s="93">
        <v>7.4</v>
      </c>
      <c r="G326" s="163">
        <v>1580</v>
      </c>
      <c r="H326" s="163">
        <v>1552</v>
      </c>
      <c r="I326" s="163">
        <v>0</v>
      </c>
      <c r="J326" s="163">
        <v>120</v>
      </c>
      <c r="K326" s="163">
        <v>1400</v>
      </c>
      <c r="L326" s="163">
        <v>344</v>
      </c>
      <c r="M326" s="163">
        <v>131</v>
      </c>
      <c r="N326" s="97">
        <v>0.9</v>
      </c>
      <c r="O326" s="94">
        <v>0.04</v>
      </c>
      <c r="P326" s="211">
        <v>1310</v>
      </c>
      <c r="Q326" s="163">
        <v>28</v>
      </c>
      <c r="R326" s="96"/>
      <c r="S326" s="179"/>
      <c r="T326" s="95"/>
    </row>
    <row r="327" spans="1:20" ht="15" customHeight="1">
      <c r="A327" s="91">
        <v>34577</v>
      </c>
      <c r="B327" s="92">
        <v>1.2</v>
      </c>
      <c r="C327" s="92">
        <v>8.889</v>
      </c>
      <c r="D327" s="163">
        <v>8600</v>
      </c>
      <c r="E327" s="163">
        <v>10286</v>
      </c>
      <c r="F327" s="93">
        <v>7.8</v>
      </c>
      <c r="G327" s="163">
        <v>3200</v>
      </c>
      <c r="H327" s="163">
        <v>2120</v>
      </c>
      <c r="I327" s="163">
        <v>0</v>
      </c>
      <c r="J327" s="163">
        <v>112</v>
      </c>
      <c r="K327" s="163">
        <v>2400</v>
      </c>
      <c r="L327" s="163">
        <v>720</v>
      </c>
      <c r="M327" s="163">
        <v>146</v>
      </c>
      <c r="N327" s="97">
        <v>1</v>
      </c>
      <c r="O327" s="94">
        <v>0.04</v>
      </c>
      <c r="P327" s="211">
        <v>2000</v>
      </c>
      <c r="Q327" s="163">
        <v>46.9</v>
      </c>
      <c r="R327" s="96"/>
      <c r="S327" s="179"/>
      <c r="T327" s="95"/>
    </row>
    <row r="328" spans="1:20" ht="15" customHeight="1">
      <c r="A328" s="91">
        <v>34608</v>
      </c>
      <c r="B328" s="92">
        <v>1.01</v>
      </c>
      <c r="C328" s="92">
        <v>3.673</v>
      </c>
      <c r="D328" s="163">
        <v>10116</v>
      </c>
      <c r="E328" s="163">
        <v>10795</v>
      </c>
      <c r="F328" s="93">
        <v>7.7</v>
      </c>
      <c r="G328" s="163">
        <v>2900</v>
      </c>
      <c r="H328" s="163">
        <v>2312</v>
      </c>
      <c r="I328" s="163">
        <v>0</v>
      </c>
      <c r="J328" s="163">
        <v>96</v>
      </c>
      <c r="K328" s="163">
        <v>1600</v>
      </c>
      <c r="L328" s="163">
        <v>500</v>
      </c>
      <c r="M328" s="163">
        <v>85</v>
      </c>
      <c r="N328" s="97">
        <v>1.2</v>
      </c>
      <c r="O328" s="94">
        <v>0.04</v>
      </c>
      <c r="P328" s="211">
        <v>1980</v>
      </c>
      <c r="Q328" s="163">
        <v>31.3</v>
      </c>
      <c r="R328" s="96"/>
      <c r="S328" s="179"/>
      <c r="T328" s="95"/>
    </row>
    <row r="329" spans="1:20" ht="15" customHeight="1">
      <c r="A329" s="91">
        <v>34642</v>
      </c>
      <c r="B329" s="92">
        <v>1.08</v>
      </c>
      <c r="C329" s="92">
        <v>3.332</v>
      </c>
      <c r="D329" s="163">
        <v>17748</v>
      </c>
      <c r="E329" s="163">
        <v>21669</v>
      </c>
      <c r="F329" s="93">
        <v>7.6</v>
      </c>
      <c r="G329" s="163">
        <v>7100</v>
      </c>
      <c r="H329" s="163">
        <v>3870</v>
      </c>
      <c r="I329" s="163">
        <v>0</v>
      </c>
      <c r="J329" s="163">
        <v>76</v>
      </c>
      <c r="K329" s="163">
        <v>3600</v>
      </c>
      <c r="L329" s="163">
        <v>760</v>
      </c>
      <c r="M329" s="163">
        <v>413</v>
      </c>
      <c r="N329" s="97" t="s">
        <v>28</v>
      </c>
      <c r="O329" s="94" t="s">
        <v>32</v>
      </c>
      <c r="P329" s="211"/>
      <c r="Q329" s="163"/>
      <c r="R329" s="96"/>
      <c r="S329" s="179"/>
      <c r="T329" s="95"/>
    </row>
    <row r="330" spans="1:20" ht="15" customHeight="1">
      <c r="A330" s="91">
        <v>34670</v>
      </c>
      <c r="B330" s="92">
        <v>0.72</v>
      </c>
      <c r="C330" s="92">
        <v>0.1</v>
      </c>
      <c r="D330" s="163"/>
      <c r="E330" s="163"/>
      <c r="F330" s="93"/>
      <c r="G330" s="163"/>
      <c r="H330" s="163"/>
      <c r="I330" s="163"/>
      <c r="J330" s="163"/>
      <c r="K330" s="163"/>
      <c r="L330" s="163"/>
      <c r="M330" s="163"/>
      <c r="N330" s="97"/>
      <c r="O330" s="94"/>
      <c r="P330" s="211"/>
      <c r="Q330" s="163"/>
      <c r="R330" s="96"/>
      <c r="S330" s="179"/>
      <c r="T330" s="95"/>
    </row>
    <row r="331" spans="1:20" ht="15" customHeight="1">
      <c r="A331" s="91">
        <v>34705</v>
      </c>
      <c r="B331" s="92"/>
      <c r="C331" s="152">
        <v>0</v>
      </c>
      <c r="D331" s="163"/>
      <c r="E331" s="163"/>
      <c r="F331" s="93"/>
      <c r="G331" s="163"/>
      <c r="H331" s="163"/>
      <c r="I331" s="163"/>
      <c r="J331" s="163"/>
      <c r="K331" s="163"/>
      <c r="L331" s="163"/>
      <c r="M331" s="163"/>
      <c r="N331" s="97"/>
      <c r="O331" s="94"/>
      <c r="P331" s="211"/>
      <c r="Q331" s="163"/>
      <c r="R331" s="96"/>
      <c r="S331" s="179"/>
      <c r="T331" s="95"/>
    </row>
    <row r="332" spans="1:20" ht="15" customHeight="1">
      <c r="A332" s="91">
        <v>34731</v>
      </c>
      <c r="B332" s="92">
        <v>0.92</v>
      </c>
      <c r="C332" s="92">
        <v>2.538</v>
      </c>
      <c r="D332" s="163">
        <v>25500</v>
      </c>
      <c r="E332" s="163">
        <v>28500</v>
      </c>
      <c r="F332" s="93">
        <v>7.7</v>
      </c>
      <c r="G332" s="163">
        <v>8700</v>
      </c>
      <c r="H332" s="163">
        <v>4573</v>
      </c>
      <c r="I332" s="163">
        <v>0</v>
      </c>
      <c r="J332" s="163">
        <v>88</v>
      </c>
      <c r="K332" s="163">
        <v>5200</v>
      </c>
      <c r="L332" s="163">
        <v>1160</v>
      </c>
      <c r="M332" s="163">
        <v>559</v>
      </c>
      <c r="N332" s="97" t="s">
        <v>28</v>
      </c>
      <c r="O332" s="94" t="s">
        <v>32</v>
      </c>
      <c r="P332" s="211">
        <v>4940</v>
      </c>
      <c r="Q332" s="163">
        <v>105</v>
      </c>
      <c r="R332" s="96"/>
      <c r="S332" s="179"/>
      <c r="T332" s="95"/>
    </row>
    <row r="333" spans="1:20" ht="15" customHeight="1">
      <c r="A333" s="91">
        <v>34852</v>
      </c>
      <c r="B333" s="92">
        <v>0.8</v>
      </c>
      <c r="C333" s="92">
        <v>1.021</v>
      </c>
      <c r="D333" s="163">
        <v>26500</v>
      </c>
      <c r="E333" s="163">
        <v>27740</v>
      </c>
      <c r="F333" s="93">
        <v>7.6</v>
      </c>
      <c r="G333" s="163">
        <v>13100</v>
      </c>
      <c r="H333" s="163">
        <v>3438</v>
      </c>
      <c r="I333" s="163">
        <v>0</v>
      </c>
      <c r="J333" s="163">
        <v>144</v>
      </c>
      <c r="K333" s="163">
        <v>5500</v>
      </c>
      <c r="L333" s="163">
        <v>1040</v>
      </c>
      <c r="M333" s="163">
        <v>705</v>
      </c>
      <c r="N333" s="97">
        <v>2.1</v>
      </c>
      <c r="O333" s="94" t="s">
        <v>33</v>
      </c>
      <c r="P333" s="211">
        <v>5520</v>
      </c>
      <c r="Q333" s="163">
        <v>105.5</v>
      </c>
      <c r="R333" s="96"/>
      <c r="S333" s="179"/>
      <c r="T333" s="95"/>
    </row>
    <row r="334" spans="1:20" ht="15" customHeight="1">
      <c r="A334" s="91">
        <v>34884</v>
      </c>
      <c r="B334" s="92">
        <v>0.89</v>
      </c>
      <c r="C334" s="92">
        <v>2.413</v>
      </c>
      <c r="D334" s="163">
        <v>22665</v>
      </c>
      <c r="E334" s="163">
        <v>27790</v>
      </c>
      <c r="F334" s="93">
        <v>8</v>
      </c>
      <c r="G334" s="163">
        <v>10400</v>
      </c>
      <c r="H334" s="163">
        <v>3905</v>
      </c>
      <c r="I334" s="163">
        <v>0</v>
      </c>
      <c r="J334" s="163">
        <v>128</v>
      </c>
      <c r="K334" s="163">
        <v>4000</v>
      </c>
      <c r="L334" s="163">
        <v>960</v>
      </c>
      <c r="M334" s="163">
        <v>389</v>
      </c>
      <c r="N334" s="97" t="s">
        <v>28</v>
      </c>
      <c r="O334" s="94" t="s">
        <v>33</v>
      </c>
      <c r="P334" s="211">
        <v>5570</v>
      </c>
      <c r="Q334" s="163">
        <v>97.5</v>
      </c>
      <c r="R334" s="96"/>
      <c r="S334" s="179"/>
      <c r="T334" s="95"/>
    </row>
    <row r="335" spans="1:20" ht="15" customHeight="1">
      <c r="A335" s="91">
        <v>34913</v>
      </c>
      <c r="B335" s="92">
        <v>0.97</v>
      </c>
      <c r="C335" s="92">
        <v>5.317</v>
      </c>
      <c r="D335" s="179" t="s">
        <v>28</v>
      </c>
      <c r="E335" s="163">
        <v>8787</v>
      </c>
      <c r="F335" s="93">
        <v>8.4</v>
      </c>
      <c r="G335" s="163">
        <v>4320</v>
      </c>
      <c r="H335" s="163">
        <v>2143</v>
      </c>
      <c r="I335" s="163">
        <v>8</v>
      </c>
      <c r="J335" s="163">
        <v>112</v>
      </c>
      <c r="K335" s="163">
        <v>1800</v>
      </c>
      <c r="L335" s="163">
        <v>400</v>
      </c>
      <c r="M335" s="163">
        <v>194</v>
      </c>
      <c r="N335" s="97">
        <v>0.5</v>
      </c>
      <c r="O335" s="94" t="s">
        <v>33</v>
      </c>
      <c r="P335" s="211">
        <v>2710</v>
      </c>
      <c r="Q335" s="163">
        <v>66.5</v>
      </c>
      <c r="R335" s="96"/>
      <c r="S335" s="179"/>
      <c r="T335" s="95"/>
    </row>
    <row r="336" spans="1:20" ht="15" customHeight="1">
      <c r="A336" s="91">
        <v>34941</v>
      </c>
      <c r="B336" s="92">
        <v>0.96</v>
      </c>
      <c r="C336" s="92">
        <v>4.968</v>
      </c>
      <c r="D336" s="163">
        <v>10630</v>
      </c>
      <c r="E336" s="163">
        <v>10740</v>
      </c>
      <c r="F336" s="93">
        <v>8.4</v>
      </c>
      <c r="G336" s="163">
        <v>5000</v>
      </c>
      <c r="H336" s="163">
        <v>1689</v>
      </c>
      <c r="I336" s="163">
        <v>8</v>
      </c>
      <c r="J336" s="163">
        <v>96</v>
      </c>
      <c r="K336" s="163">
        <v>3700</v>
      </c>
      <c r="L336" s="163">
        <v>920</v>
      </c>
      <c r="M336" s="163">
        <v>340</v>
      </c>
      <c r="N336" s="97">
        <v>0.8</v>
      </c>
      <c r="O336" s="94" t="s">
        <v>33</v>
      </c>
      <c r="P336" s="211"/>
      <c r="Q336" s="163"/>
      <c r="R336" s="96"/>
      <c r="S336" s="179"/>
      <c r="T336" s="95"/>
    </row>
    <row r="337" spans="1:20" ht="15" customHeight="1">
      <c r="A337" s="91">
        <v>34946</v>
      </c>
      <c r="B337" s="92">
        <v>0.97</v>
      </c>
      <c r="C337" s="92">
        <v>4.33</v>
      </c>
      <c r="D337" s="163">
        <v>12100</v>
      </c>
      <c r="E337" s="163">
        <v>14820</v>
      </c>
      <c r="F337" s="93">
        <v>7.8</v>
      </c>
      <c r="G337" s="163">
        <v>4600</v>
      </c>
      <c r="H337" s="163">
        <v>2485</v>
      </c>
      <c r="I337" s="163">
        <v>0</v>
      </c>
      <c r="J337" s="163">
        <v>112</v>
      </c>
      <c r="K337" s="163">
        <v>3800</v>
      </c>
      <c r="L337" s="163">
        <v>520</v>
      </c>
      <c r="M337" s="163">
        <v>607</v>
      </c>
      <c r="N337" s="97"/>
      <c r="O337" s="94"/>
      <c r="P337" s="211"/>
      <c r="Q337" s="163"/>
      <c r="R337" s="96"/>
      <c r="S337" s="179"/>
      <c r="T337" s="95"/>
    </row>
    <row r="338" spans="1:20" ht="15" customHeight="1">
      <c r="A338" s="91">
        <v>35004</v>
      </c>
      <c r="B338" s="92">
        <v>0.81</v>
      </c>
      <c r="C338" s="92">
        <v>1.504</v>
      </c>
      <c r="D338" s="163">
        <v>16526</v>
      </c>
      <c r="E338" s="163">
        <v>18430</v>
      </c>
      <c r="F338" s="93">
        <v>8.1</v>
      </c>
      <c r="G338" s="163">
        <v>5700</v>
      </c>
      <c r="H338" s="163">
        <v>2813</v>
      </c>
      <c r="I338" s="163">
        <v>0</v>
      </c>
      <c r="J338" s="163">
        <v>112</v>
      </c>
      <c r="K338" s="163">
        <v>3200</v>
      </c>
      <c r="L338" s="163">
        <v>800</v>
      </c>
      <c r="M338" s="163">
        <v>292</v>
      </c>
      <c r="N338" s="97"/>
      <c r="O338" s="94">
        <v>0.01</v>
      </c>
      <c r="P338" s="211"/>
      <c r="Q338" s="163"/>
      <c r="R338" s="96"/>
      <c r="S338" s="179"/>
      <c r="T338" s="95"/>
    </row>
    <row r="339" spans="1:20" ht="15" customHeight="1">
      <c r="A339" s="91">
        <v>35803</v>
      </c>
      <c r="B339" s="92"/>
      <c r="C339" s="92"/>
      <c r="D339" s="163">
        <v>53248</v>
      </c>
      <c r="E339" s="163">
        <v>67140</v>
      </c>
      <c r="F339" s="93">
        <v>8.32</v>
      </c>
      <c r="G339" s="163">
        <v>22600</v>
      </c>
      <c r="H339" s="163">
        <v>8749</v>
      </c>
      <c r="I339" s="163">
        <v>56</v>
      </c>
      <c r="J339" s="163">
        <v>76</v>
      </c>
      <c r="K339" s="163">
        <v>10800</v>
      </c>
      <c r="L339" s="163">
        <v>1200</v>
      </c>
      <c r="M339" s="163">
        <v>1895.4</v>
      </c>
      <c r="N339" s="97"/>
      <c r="O339" s="94"/>
      <c r="P339" s="211">
        <v>15870</v>
      </c>
      <c r="Q339" s="163">
        <v>234</v>
      </c>
      <c r="R339" s="93">
        <v>15.4</v>
      </c>
      <c r="S339" s="163">
        <v>40</v>
      </c>
      <c r="T339" s="95"/>
    </row>
    <row r="340" spans="1:20" ht="15" customHeight="1">
      <c r="A340" s="91">
        <v>35829</v>
      </c>
      <c r="B340" s="92">
        <v>1.205</v>
      </c>
      <c r="C340" s="92">
        <v>9.992</v>
      </c>
      <c r="D340" s="163">
        <v>7586</v>
      </c>
      <c r="E340" s="163">
        <v>8802</v>
      </c>
      <c r="F340" s="93">
        <v>7.7</v>
      </c>
      <c r="G340" s="163">
        <v>2640</v>
      </c>
      <c r="H340" s="163">
        <v>2327</v>
      </c>
      <c r="I340" s="163">
        <v>0</v>
      </c>
      <c r="J340" s="163">
        <v>160</v>
      </c>
      <c r="K340" s="163">
        <v>1792</v>
      </c>
      <c r="L340" s="163">
        <v>433.6</v>
      </c>
      <c r="M340" s="163">
        <v>172.044</v>
      </c>
      <c r="N340" s="97">
        <v>1.41</v>
      </c>
      <c r="O340" s="94">
        <v>0.067</v>
      </c>
      <c r="P340" s="211">
        <v>1955</v>
      </c>
      <c r="Q340" s="163">
        <v>50.7</v>
      </c>
      <c r="R340" s="93">
        <v>3.1</v>
      </c>
      <c r="S340" s="163">
        <v>20</v>
      </c>
      <c r="T340" s="95"/>
    </row>
    <row r="341" spans="1:20" ht="15" customHeight="1">
      <c r="A341" s="91">
        <v>35857</v>
      </c>
      <c r="B341" s="92">
        <v>2.86</v>
      </c>
      <c r="C341" s="92">
        <v>49.045</v>
      </c>
      <c r="D341" s="163">
        <v>2557</v>
      </c>
      <c r="E341" s="163">
        <v>2898</v>
      </c>
      <c r="F341" s="93">
        <v>7.43</v>
      </c>
      <c r="G341" s="163">
        <v>580</v>
      </c>
      <c r="H341" s="163">
        <v>1004</v>
      </c>
      <c r="I341" s="163">
        <v>0</v>
      </c>
      <c r="J341" s="163">
        <v>144</v>
      </c>
      <c r="K341" s="163">
        <v>1020</v>
      </c>
      <c r="L341" s="163">
        <v>336</v>
      </c>
      <c r="M341" s="163">
        <v>43.74</v>
      </c>
      <c r="N341" s="97"/>
      <c r="O341" s="94"/>
      <c r="P341" s="211">
        <v>483</v>
      </c>
      <c r="Q341" s="163">
        <v>15.6</v>
      </c>
      <c r="R341" s="93">
        <v>1.2</v>
      </c>
      <c r="S341" s="163">
        <v>6</v>
      </c>
      <c r="T341" s="95"/>
    </row>
    <row r="342" spans="1:20" ht="15" customHeight="1">
      <c r="A342" s="91">
        <v>35888</v>
      </c>
      <c r="B342" s="92">
        <v>2.9</v>
      </c>
      <c r="C342" s="92">
        <v>54.753</v>
      </c>
      <c r="D342" s="163">
        <v>2383</v>
      </c>
      <c r="E342" s="163">
        <v>3180</v>
      </c>
      <c r="F342" s="93">
        <v>7.64</v>
      </c>
      <c r="G342" s="163">
        <v>492</v>
      </c>
      <c r="H342" s="163">
        <v>850</v>
      </c>
      <c r="I342" s="163">
        <v>0</v>
      </c>
      <c r="J342" s="163">
        <v>108</v>
      </c>
      <c r="K342" s="163">
        <v>910</v>
      </c>
      <c r="L342" s="163">
        <v>268</v>
      </c>
      <c r="M342" s="163">
        <v>58.32</v>
      </c>
      <c r="N342" s="97"/>
      <c r="O342" s="94"/>
      <c r="P342" s="211">
        <v>414</v>
      </c>
      <c r="Q342" s="163">
        <v>11.7</v>
      </c>
      <c r="R342" s="93">
        <v>1.4</v>
      </c>
      <c r="S342" s="163">
        <v>5</v>
      </c>
      <c r="T342" s="95"/>
    </row>
    <row r="343" spans="1:20" ht="15" customHeight="1">
      <c r="A343" s="91">
        <v>35930</v>
      </c>
      <c r="B343" s="92">
        <v>2.6</v>
      </c>
      <c r="C343" s="92">
        <v>56.956</v>
      </c>
      <c r="D343" s="163">
        <v>2148</v>
      </c>
      <c r="E343" s="163">
        <v>3210</v>
      </c>
      <c r="F343" s="93">
        <v>7.12</v>
      </c>
      <c r="G343" s="163">
        <v>620</v>
      </c>
      <c r="H343" s="163">
        <v>690</v>
      </c>
      <c r="I343" s="163">
        <v>0</v>
      </c>
      <c r="J343" s="163">
        <v>100</v>
      </c>
      <c r="K343" s="163">
        <v>720</v>
      </c>
      <c r="L343" s="163">
        <v>200</v>
      </c>
      <c r="M343" s="163">
        <v>53.46</v>
      </c>
      <c r="N343" s="97"/>
      <c r="O343" s="94"/>
      <c r="P343" s="211">
        <v>506</v>
      </c>
      <c r="Q343" s="163">
        <v>11.7</v>
      </c>
      <c r="R343" s="93">
        <v>1.2</v>
      </c>
      <c r="S343" s="163">
        <v>8</v>
      </c>
      <c r="T343" s="95"/>
    </row>
    <row r="344" spans="1:20" ht="15" customHeight="1">
      <c r="A344" s="91">
        <v>35956</v>
      </c>
      <c r="B344" s="92">
        <v>2.56</v>
      </c>
      <c r="C344" s="92">
        <v>55.718</v>
      </c>
      <c r="D344" s="163">
        <v>2055</v>
      </c>
      <c r="E344" s="163">
        <v>2547</v>
      </c>
      <c r="F344" s="93">
        <v>7.65</v>
      </c>
      <c r="G344" s="163">
        <v>640</v>
      </c>
      <c r="H344" s="163">
        <v>657</v>
      </c>
      <c r="I344" s="163">
        <v>0</v>
      </c>
      <c r="J344" s="163">
        <v>96</v>
      </c>
      <c r="K344" s="163">
        <v>700</v>
      </c>
      <c r="L344" s="163">
        <v>77</v>
      </c>
      <c r="M344" s="163">
        <v>123.323</v>
      </c>
      <c r="N344" s="97"/>
      <c r="O344" s="94"/>
      <c r="P344" s="211">
        <v>460</v>
      </c>
      <c r="Q344" s="163">
        <v>11.7</v>
      </c>
      <c r="R344" s="93">
        <v>0.6</v>
      </c>
      <c r="S344" s="163">
        <v>7</v>
      </c>
      <c r="T344" s="95"/>
    </row>
    <row r="345" spans="1:20" ht="15" customHeight="1">
      <c r="A345" s="91">
        <v>35986</v>
      </c>
      <c r="B345" s="92">
        <v>2.64</v>
      </c>
      <c r="C345" s="92">
        <v>62.859</v>
      </c>
      <c r="D345" s="163">
        <v>2320</v>
      </c>
      <c r="E345" s="163">
        <v>2900</v>
      </c>
      <c r="F345" s="93">
        <v>8.03</v>
      </c>
      <c r="G345" s="163">
        <v>550</v>
      </c>
      <c r="H345" s="163">
        <v>646</v>
      </c>
      <c r="I345" s="163">
        <v>0</v>
      </c>
      <c r="J345" s="163">
        <v>100</v>
      </c>
      <c r="K345" s="163">
        <v>640</v>
      </c>
      <c r="L345" s="163">
        <v>180</v>
      </c>
      <c r="M345" s="163">
        <v>46.17</v>
      </c>
      <c r="N345" s="97"/>
      <c r="O345" s="94"/>
      <c r="P345" s="211">
        <v>483</v>
      </c>
      <c r="Q345" s="163">
        <v>11.7</v>
      </c>
      <c r="R345" s="93">
        <v>1.1</v>
      </c>
      <c r="S345" s="163">
        <v>8</v>
      </c>
      <c r="T345" s="95"/>
    </row>
    <row r="346" spans="1:20" ht="15" customHeight="1">
      <c r="A346" s="91">
        <v>36011</v>
      </c>
      <c r="B346" s="92">
        <v>2.28</v>
      </c>
      <c r="C346" s="92">
        <v>52.641</v>
      </c>
      <c r="D346" s="163">
        <v>2513</v>
      </c>
      <c r="E346" s="163">
        <v>3141</v>
      </c>
      <c r="F346" s="93">
        <v>8.13</v>
      </c>
      <c r="G346" s="163">
        <v>820</v>
      </c>
      <c r="H346" s="163">
        <v>914</v>
      </c>
      <c r="I346" s="163">
        <v>0</v>
      </c>
      <c r="J346" s="163">
        <v>120</v>
      </c>
      <c r="K346" s="163">
        <v>880</v>
      </c>
      <c r="L346" s="163">
        <v>248</v>
      </c>
      <c r="M346" s="163">
        <v>63.18</v>
      </c>
      <c r="N346" s="97"/>
      <c r="O346" s="94"/>
      <c r="P346" s="211">
        <v>644</v>
      </c>
      <c r="Q346" s="163">
        <v>11.7</v>
      </c>
      <c r="R346" s="93">
        <v>1.1</v>
      </c>
      <c r="S346" s="163">
        <v>9</v>
      </c>
      <c r="T346" s="95"/>
    </row>
    <row r="347" spans="1:20" ht="15" customHeight="1">
      <c r="A347" s="91">
        <v>36046</v>
      </c>
      <c r="B347" s="92">
        <v>1.49</v>
      </c>
      <c r="C347" s="92">
        <v>21.544</v>
      </c>
      <c r="D347" s="163">
        <v>3800</v>
      </c>
      <c r="E347" s="163">
        <v>4750</v>
      </c>
      <c r="F347" s="93">
        <v>8.11</v>
      </c>
      <c r="G347" s="163">
        <v>1230</v>
      </c>
      <c r="H347" s="163">
        <v>1142</v>
      </c>
      <c r="I347" s="163">
        <v>0</v>
      </c>
      <c r="J347" s="163">
        <v>116</v>
      </c>
      <c r="K347" s="163">
        <v>1010</v>
      </c>
      <c r="L347" s="163">
        <v>288</v>
      </c>
      <c r="M347" s="163">
        <v>70.47</v>
      </c>
      <c r="N347" s="97"/>
      <c r="O347" s="94"/>
      <c r="P347" s="211">
        <v>966</v>
      </c>
      <c r="Q347" s="163">
        <v>19.5</v>
      </c>
      <c r="R347" s="93">
        <v>1.2</v>
      </c>
      <c r="S347" s="163">
        <v>13</v>
      </c>
      <c r="T347" s="95"/>
    </row>
    <row r="348" spans="1:20" ht="15" customHeight="1">
      <c r="A348" s="91">
        <v>36074</v>
      </c>
      <c r="B348" s="92">
        <v>1.26</v>
      </c>
      <c r="C348" s="92">
        <v>14.508</v>
      </c>
      <c r="D348" s="163">
        <v>4332</v>
      </c>
      <c r="E348" s="163">
        <v>5415</v>
      </c>
      <c r="F348" s="93">
        <v>8.37</v>
      </c>
      <c r="G348" s="163">
        <v>1570</v>
      </c>
      <c r="H348" s="163">
        <v>1429</v>
      </c>
      <c r="I348" s="163">
        <v>4</v>
      </c>
      <c r="J348" s="163">
        <v>68</v>
      </c>
      <c r="K348" s="163">
        <v>1130</v>
      </c>
      <c r="L348" s="163">
        <v>296</v>
      </c>
      <c r="M348" s="163">
        <v>94.77</v>
      </c>
      <c r="N348" s="97"/>
      <c r="O348" s="94"/>
      <c r="P348" s="211">
        <v>1012</v>
      </c>
      <c r="Q348" s="163">
        <v>23.4</v>
      </c>
      <c r="R348" s="93">
        <v>1.7</v>
      </c>
      <c r="S348" s="163">
        <v>13</v>
      </c>
      <c r="T348" s="95"/>
    </row>
    <row r="349" spans="1:20" ht="15" customHeight="1">
      <c r="A349" s="91">
        <v>36103</v>
      </c>
      <c r="B349" s="92">
        <v>1.06</v>
      </c>
      <c r="C349" s="92">
        <v>5.803</v>
      </c>
      <c r="D349" s="163">
        <v>7197</v>
      </c>
      <c r="E349" s="163">
        <v>8996</v>
      </c>
      <c r="F349" s="93">
        <v>8.4</v>
      </c>
      <c r="G349" s="163">
        <v>2900</v>
      </c>
      <c r="H349" s="163">
        <v>1964</v>
      </c>
      <c r="I349" s="163">
        <v>20</v>
      </c>
      <c r="J349" s="163">
        <v>80</v>
      </c>
      <c r="K349" s="163">
        <v>1900</v>
      </c>
      <c r="L349" s="163">
        <v>640</v>
      </c>
      <c r="M349" s="163">
        <v>72.9</v>
      </c>
      <c r="N349" s="97"/>
      <c r="O349" s="94"/>
      <c r="P349" s="211">
        <v>2047</v>
      </c>
      <c r="Q349" s="163">
        <v>31.2</v>
      </c>
      <c r="R349" s="99">
        <v>2.6</v>
      </c>
      <c r="S349" s="205">
        <v>20</v>
      </c>
      <c r="T349" s="95"/>
    </row>
    <row r="350" spans="1:20" ht="15" customHeight="1">
      <c r="A350" s="91">
        <v>36129</v>
      </c>
      <c r="B350" s="92">
        <v>0.92</v>
      </c>
      <c r="C350" s="92">
        <v>3.794</v>
      </c>
      <c r="D350" s="163">
        <v>11620</v>
      </c>
      <c r="E350" s="163">
        <v>14525</v>
      </c>
      <c r="F350" s="93">
        <v>8.06</v>
      </c>
      <c r="G350" s="163">
        <v>4900</v>
      </c>
      <c r="H350" s="163">
        <v>3068</v>
      </c>
      <c r="I350" s="163">
        <v>0</v>
      </c>
      <c r="J350" s="163">
        <v>140</v>
      </c>
      <c r="K350" s="163">
        <v>2460</v>
      </c>
      <c r="L350" s="163">
        <v>496</v>
      </c>
      <c r="M350" s="163">
        <v>296.46</v>
      </c>
      <c r="N350" s="97"/>
      <c r="O350" s="94"/>
      <c r="P350" s="211">
        <v>3358</v>
      </c>
      <c r="Q350" s="163">
        <v>54.6</v>
      </c>
      <c r="R350" s="99">
        <v>4.4</v>
      </c>
      <c r="S350" s="205">
        <v>29</v>
      </c>
      <c r="T350" s="95"/>
    </row>
    <row r="351" spans="1:20" ht="15" customHeight="1">
      <c r="A351" s="91">
        <v>36166</v>
      </c>
      <c r="B351" s="92">
        <v>0.24</v>
      </c>
      <c r="C351" s="92">
        <v>0.275</v>
      </c>
      <c r="D351" s="163">
        <v>13459</v>
      </c>
      <c r="E351" s="163">
        <v>16824</v>
      </c>
      <c r="F351" s="93">
        <v>8.2</v>
      </c>
      <c r="G351" s="163">
        <v>5750</v>
      </c>
      <c r="H351" s="163">
        <v>3730</v>
      </c>
      <c r="I351" s="163">
        <v>0</v>
      </c>
      <c r="J351" s="163">
        <v>112</v>
      </c>
      <c r="K351" s="163">
        <v>4100</v>
      </c>
      <c r="L351" s="163">
        <v>840</v>
      </c>
      <c r="M351" s="163">
        <v>486</v>
      </c>
      <c r="N351" s="97"/>
      <c r="O351" s="94"/>
      <c r="P351" s="211">
        <v>4140</v>
      </c>
      <c r="Q351" s="163">
        <v>74.1</v>
      </c>
      <c r="R351" s="99">
        <v>5</v>
      </c>
      <c r="S351" s="205">
        <v>28</v>
      </c>
      <c r="T351" s="95"/>
    </row>
    <row r="352" spans="1:20" ht="15" customHeight="1">
      <c r="A352" s="91">
        <v>36194</v>
      </c>
      <c r="B352" s="92">
        <v>0.67</v>
      </c>
      <c r="C352" s="92">
        <v>0.147</v>
      </c>
      <c r="D352" s="163">
        <v>14470</v>
      </c>
      <c r="E352" s="163">
        <v>18088</v>
      </c>
      <c r="F352" s="93">
        <v>8.2</v>
      </c>
      <c r="G352" s="163">
        <v>6000</v>
      </c>
      <c r="H352" s="163">
        <v>4204</v>
      </c>
      <c r="I352" s="163">
        <v>0</v>
      </c>
      <c r="J352" s="163">
        <v>76</v>
      </c>
      <c r="K352" s="163">
        <v>4200</v>
      </c>
      <c r="L352" s="163">
        <v>920</v>
      </c>
      <c r="M352" s="163">
        <v>461.7</v>
      </c>
      <c r="N352" s="97"/>
      <c r="O352" s="94"/>
      <c r="P352" s="211">
        <v>4508</v>
      </c>
      <c r="Q352" s="163">
        <v>97.5</v>
      </c>
      <c r="R352" s="99">
        <v>5.9</v>
      </c>
      <c r="S352" s="205">
        <v>30</v>
      </c>
      <c r="T352" s="95"/>
    </row>
    <row r="353" spans="1:20" ht="15" customHeight="1">
      <c r="A353" s="91">
        <v>36228</v>
      </c>
      <c r="B353" s="92">
        <v>0.71</v>
      </c>
      <c r="C353" s="92">
        <v>0.271</v>
      </c>
      <c r="D353" s="163">
        <v>14539</v>
      </c>
      <c r="E353" s="163">
        <v>18174</v>
      </c>
      <c r="F353" s="93">
        <v>8.5</v>
      </c>
      <c r="G353" s="163">
        <v>5700</v>
      </c>
      <c r="H353" s="163">
        <v>4478</v>
      </c>
      <c r="I353" s="163">
        <v>20</v>
      </c>
      <c r="J353" s="163">
        <v>64</v>
      </c>
      <c r="K353" s="163">
        <v>4300</v>
      </c>
      <c r="L353" s="163">
        <v>840</v>
      </c>
      <c r="M353" s="163">
        <v>534.6</v>
      </c>
      <c r="N353" s="97"/>
      <c r="O353" s="94"/>
      <c r="P353" s="211"/>
      <c r="Q353" s="163"/>
      <c r="R353" s="99">
        <v>5.4</v>
      </c>
      <c r="S353" s="205"/>
      <c r="T353" s="95"/>
    </row>
    <row r="354" spans="1:20" ht="15" customHeight="1">
      <c r="A354" s="91">
        <v>36256</v>
      </c>
      <c r="B354" s="92">
        <v>0.71</v>
      </c>
      <c r="C354" s="92">
        <v>0.272</v>
      </c>
      <c r="D354" s="163">
        <v>21280</v>
      </c>
      <c r="E354" s="163">
        <v>26600</v>
      </c>
      <c r="F354" s="93">
        <v>8.57</v>
      </c>
      <c r="G354" s="163">
        <v>6000</v>
      </c>
      <c r="H354" s="163">
        <v>4230</v>
      </c>
      <c r="I354" s="163">
        <v>16</v>
      </c>
      <c r="J354" s="163">
        <v>64</v>
      </c>
      <c r="K354" s="163">
        <v>4300</v>
      </c>
      <c r="L354" s="163">
        <v>720</v>
      </c>
      <c r="M354" s="163">
        <v>607.5</v>
      </c>
      <c r="N354" s="97"/>
      <c r="O354" s="94"/>
      <c r="P354" s="211"/>
      <c r="Q354" s="163"/>
      <c r="R354" s="99">
        <v>5.5</v>
      </c>
      <c r="S354" s="205"/>
      <c r="T354" s="95"/>
    </row>
    <row r="355" spans="1:20" ht="15" customHeight="1">
      <c r="A355" s="91">
        <v>36284</v>
      </c>
      <c r="B355" s="92">
        <v>0.98</v>
      </c>
      <c r="C355" s="92">
        <v>4.69</v>
      </c>
      <c r="D355" s="163">
        <v>37760</v>
      </c>
      <c r="E355" s="163">
        <v>47200</v>
      </c>
      <c r="F355" s="93">
        <v>8</v>
      </c>
      <c r="G355" s="163">
        <v>15000</v>
      </c>
      <c r="H355" s="163">
        <v>5525</v>
      </c>
      <c r="I355" s="163">
        <v>0</v>
      </c>
      <c r="J355" s="163">
        <v>120</v>
      </c>
      <c r="K355" s="163">
        <v>5200</v>
      </c>
      <c r="L355" s="163">
        <v>960</v>
      </c>
      <c r="M355" s="163">
        <v>680</v>
      </c>
      <c r="N355" s="97"/>
      <c r="O355" s="94"/>
      <c r="P355" s="211"/>
      <c r="Q355" s="163"/>
      <c r="R355" s="99"/>
      <c r="S355" s="205"/>
      <c r="T355" s="95"/>
    </row>
    <row r="356" spans="1:20" ht="15" customHeight="1">
      <c r="A356" s="91">
        <v>36315</v>
      </c>
      <c r="B356" s="92">
        <v>0.83</v>
      </c>
      <c r="C356" s="92">
        <v>1.69</v>
      </c>
      <c r="D356" s="163">
        <v>35360</v>
      </c>
      <c r="E356" s="163">
        <v>44200</v>
      </c>
      <c r="F356" s="93">
        <v>7.9</v>
      </c>
      <c r="G356" s="163">
        <v>14200</v>
      </c>
      <c r="H356" s="163">
        <v>5247.6</v>
      </c>
      <c r="I356" s="163">
        <v>0</v>
      </c>
      <c r="J356" s="163">
        <v>192</v>
      </c>
      <c r="K356" s="163">
        <v>5500</v>
      </c>
      <c r="L356" s="163">
        <v>880</v>
      </c>
      <c r="M356" s="163">
        <v>801.9</v>
      </c>
      <c r="N356" s="97"/>
      <c r="O356" s="94"/>
      <c r="P356" s="211">
        <v>7843</v>
      </c>
      <c r="Q356" s="163">
        <v>136.5</v>
      </c>
      <c r="R356" s="99"/>
      <c r="S356" s="205">
        <v>45</v>
      </c>
      <c r="T356" s="95"/>
    </row>
    <row r="357" spans="1:20" ht="15" customHeight="1">
      <c r="A357" s="91">
        <v>36354</v>
      </c>
      <c r="B357" s="92">
        <v>0.86</v>
      </c>
      <c r="C357" s="92">
        <v>2.13</v>
      </c>
      <c r="D357" s="163">
        <v>43280</v>
      </c>
      <c r="E357" s="163">
        <v>54100</v>
      </c>
      <c r="F357" s="93">
        <v>8</v>
      </c>
      <c r="G357" s="163">
        <v>18900</v>
      </c>
      <c r="H357" s="163">
        <v>6495</v>
      </c>
      <c r="I357" s="163">
        <v>0</v>
      </c>
      <c r="J357" s="163">
        <v>200</v>
      </c>
      <c r="K357" s="163">
        <v>6600</v>
      </c>
      <c r="L357" s="163">
        <v>1200</v>
      </c>
      <c r="M357" s="163">
        <v>874.8</v>
      </c>
      <c r="N357" s="97"/>
      <c r="O357" s="94"/>
      <c r="P357" s="211"/>
      <c r="Q357" s="163"/>
      <c r="R357" s="99"/>
      <c r="S357" s="205"/>
      <c r="T357" s="95"/>
    </row>
    <row r="358" spans="1:20" ht="15" customHeight="1">
      <c r="A358" s="91">
        <v>36382</v>
      </c>
      <c r="B358" s="92">
        <v>0.88</v>
      </c>
      <c r="C358" s="92">
        <v>2.52</v>
      </c>
      <c r="D358" s="163">
        <v>44480</v>
      </c>
      <c r="E358" s="163">
        <v>55600</v>
      </c>
      <c r="F358" s="93">
        <v>8.2</v>
      </c>
      <c r="G358" s="163">
        <v>21300</v>
      </c>
      <c r="H358" s="163">
        <v>6893.3</v>
      </c>
      <c r="I358" s="163">
        <v>0</v>
      </c>
      <c r="J358" s="163">
        <v>184</v>
      </c>
      <c r="K358" s="163">
        <v>7300</v>
      </c>
      <c r="L358" s="163">
        <v>1280</v>
      </c>
      <c r="M358" s="163">
        <v>996</v>
      </c>
      <c r="N358" s="97"/>
      <c r="O358" s="94"/>
      <c r="P358" s="211"/>
      <c r="Q358" s="163"/>
      <c r="R358" s="99"/>
      <c r="S358" s="205"/>
      <c r="T358" s="95"/>
    </row>
    <row r="359" spans="1:20" ht="15" customHeight="1">
      <c r="A359" s="91">
        <v>36410</v>
      </c>
      <c r="B359" s="92">
        <v>0.94</v>
      </c>
      <c r="C359" s="92">
        <v>2.92</v>
      </c>
      <c r="D359" s="163">
        <v>33360</v>
      </c>
      <c r="E359" s="163">
        <v>41700</v>
      </c>
      <c r="F359" s="93">
        <v>8.3</v>
      </c>
      <c r="G359" s="163">
        <v>14500</v>
      </c>
      <c r="H359" s="163">
        <v>5390</v>
      </c>
      <c r="I359" s="163">
        <v>24</v>
      </c>
      <c r="J359" s="163">
        <v>136</v>
      </c>
      <c r="K359" s="163">
        <v>4800</v>
      </c>
      <c r="L359" s="163">
        <v>880</v>
      </c>
      <c r="M359" s="163">
        <v>631.8</v>
      </c>
      <c r="N359" s="97"/>
      <c r="O359" s="94"/>
      <c r="P359" s="211"/>
      <c r="Q359" s="163"/>
      <c r="R359" s="99"/>
      <c r="S359" s="205"/>
      <c r="T359" s="95"/>
    </row>
    <row r="360" spans="1:20" ht="15" customHeight="1">
      <c r="A360" s="91">
        <v>36439</v>
      </c>
      <c r="B360" s="92">
        <v>0.89</v>
      </c>
      <c r="C360" s="92">
        <v>2.74</v>
      </c>
      <c r="D360" s="163">
        <v>28800</v>
      </c>
      <c r="E360" s="163">
        <v>37800</v>
      </c>
      <c r="F360" s="93">
        <v>8.3</v>
      </c>
      <c r="G360" s="163">
        <v>12000</v>
      </c>
      <c r="H360" s="163">
        <v>4831.8</v>
      </c>
      <c r="I360" s="163">
        <v>20</v>
      </c>
      <c r="J360" s="163">
        <v>108</v>
      </c>
      <c r="K360" s="163">
        <v>4700</v>
      </c>
      <c r="L360" s="163">
        <v>800</v>
      </c>
      <c r="M360" s="163">
        <v>656</v>
      </c>
      <c r="N360" s="97"/>
      <c r="O360" s="94"/>
      <c r="P360" s="211"/>
      <c r="Q360" s="163"/>
      <c r="R360" s="99"/>
      <c r="S360" s="205"/>
      <c r="T360" s="95"/>
    </row>
    <row r="361" spans="1:20" ht="15" customHeight="1">
      <c r="A361" s="91">
        <v>36476</v>
      </c>
      <c r="B361" s="92">
        <v>0.93</v>
      </c>
      <c r="C361" s="92">
        <v>2.96</v>
      </c>
      <c r="D361" s="163">
        <v>37520</v>
      </c>
      <c r="E361" s="163">
        <v>46900</v>
      </c>
      <c r="F361" s="93">
        <v>8.6</v>
      </c>
      <c r="G361" s="163">
        <v>16200</v>
      </c>
      <c r="H361" s="163">
        <v>6010</v>
      </c>
      <c r="I361" s="163">
        <v>48</v>
      </c>
      <c r="J361" s="163">
        <v>76</v>
      </c>
      <c r="K361" s="163">
        <v>5300</v>
      </c>
      <c r="L361" s="163">
        <v>800</v>
      </c>
      <c r="M361" s="163">
        <v>801.9</v>
      </c>
      <c r="N361" s="97"/>
      <c r="O361" s="94"/>
      <c r="P361" s="211"/>
      <c r="Q361" s="163"/>
      <c r="R361" s="99"/>
      <c r="S361" s="205"/>
      <c r="T361" s="95"/>
    </row>
    <row r="362" spans="1:20" ht="15" customHeight="1">
      <c r="A362" s="91">
        <v>36501</v>
      </c>
      <c r="B362" s="92">
        <v>1.06</v>
      </c>
      <c r="C362" s="92">
        <v>3.52</v>
      </c>
      <c r="D362" s="163">
        <v>43280</v>
      </c>
      <c r="E362" s="163">
        <v>54100</v>
      </c>
      <c r="F362" s="93">
        <v>8.5</v>
      </c>
      <c r="G362" s="163">
        <v>18300</v>
      </c>
      <c r="H362" s="163">
        <v>6658</v>
      </c>
      <c r="I362" s="163">
        <v>48</v>
      </c>
      <c r="J362" s="163">
        <v>60</v>
      </c>
      <c r="K362" s="163">
        <v>5500</v>
      </c>
      <c r="L362" s="163">
        <v>880</v>
      </c>
      <c r="M362" s="163">
        <v>801.9</v>
      </c>
      <c r="N362" s="97"/>
      <c r="O362" s="94"/>
      <c r="P362" s="211"/>
      <c r="Q362" s="163"/>
      <c r="R362" s="99"/>
      <c r="S362" s="205"/>
      <c r="T362" s="95"/>
    </row>
    <row r="363" spans="1:20" ht="15" customHeight="1">
      <c r="A363" s="91">
        <v>36524</v>
      </c>
      <c r="B363" s="92">
        <v>0.96</v>
      </c>
      <c r="C363" s="92">
        <v>1.68</v>
      </c>
      <c r="D363" s="163">
        <v>36100</v>
      </c>
      <c r="E363" s="163">
        <v>45125</v>
      </c>
      <c r="F363" s="93">
        <v>8.5</v>
      </c>
      <c r="G363" s="163">
        <v>14000</v>
      </c>
      <c r="H363" s="163">
        <v>5231</v>
      </c>
      <c r="I363" s="163">
        <v>36</v>
      </c>
      <c r="J363" s="163">
        <v>60</v>
      </c>
      <c r="K363" s="163">
        <v>4600</v>
      </c>
      <c r="L363" s="163">
        <v>640</v>
      </c>
      <c r="M363" s="163">
        <v>729</v>
      </c>
      <c r="N363" s="97"/>
      <c r="O363" s="94"/>
      <c r="P363" s="211"/>
      <c r="Q363" s="163"/>
      <c r="R363" s="99"/>
      <c r="S363" s="205"/>
      <c r="T363" s="95"/>
    </row>
    <row r="364" spans="1:20" ht="15" customHeight="1">
      <c r="A364" s="91">
        <v>36560</v>
      </c>
      <c r="B364" s="92">
        <v>0.96</v>
      </c>
      <c r="C364" s="92">
        <v>1.66</v>
      </c>
      <c r="D364" s="163">
        <v>35280</v>
      </c>
      <c r="E364" s="163">
        <v>44100</v>
      </c>
      <c r="F364" s="93">
        <v>8.8</v>
      </c>
      <c r="G364" s="163">
        <v>14300</v>
      </c>
      <c r="H364" s="163">
        <v>5865</v>
      </c>
      <c r="I364" s="163">
        <v>52</v>
      </c>
      <c r="J364" s="163">
        <v>40</v>
      </c>
      <c r="K364" s="163">
        <v>5700</v>
      </c>
      <c r="L364" s="163">
        <v>960</v>
      </c>
      <c r="M364" s="163">
        <v>801.9</v>
      </c>
      <c r="N364" s="97"/>
      <c r="O364" s="94"/>
      <c r="P364" s="211"/>
      <c r="Q364" s="163"/>
      <c r="R364" s="99"/>
      <c r="S364" s="205"/>
      <c r="T364" s="95"/>
    </row>
    <row r="365" spans="1:20" ht="15" customHeight="1">
      <c r="A365" s="91">
        <v>36588</v>
      </c>
      <c r="B365" s="92">
        <v>0.94</v>
      </c>
      <c r="C365" s="92">
        <v>1.5</v>
      </c>
      <c r="D365" s="163">
        <v>32800</v>
      </c>
      <c r="E365" s="163">
        <v>41000</v>
      </c>
      <c r="F365" s="93">
        <v>8.9</v>
      </c>
      <c r="G365" s="163">
        <v>12800</v>
      </c>
      <c r="H365" s="163">
        <v>5020</v>
      </c>
      <c r="I365" s="163">
        <v>36</v>
      </c>
      <c r="J365" s="163">
        <v>52</v>
      </c>
      <c r="K365" s="163">
        <v>4300</v>
      </c>
      <c r="L365" s="163">
        <v>760</v>
      </c>
      <c r="M365" s="163">
        <v>583</v>
      </c>
      <c r="N365" s="97"/>
      <c r="O365" s="94"/>
      <c r="P365" s="211"/>
      <c r="Q365" s="163"/>
      <c r="R365" s="99"/>
      <c r="S365" s="205"/>
      <c r="T365" s="95"/>
    </row>
    <row r="366" spans="1:20" ht="15" customHeight="1">
      <c r="A366" s="91">
        <v>36623</v>
      </c>
      <c r="B366" s="92">
        <v>0.92</v>
      </c>
      <c r="C366" s="92">
        <v>1.62</v>
      </c>
      <c r="D366" s="163">
        <v>35760</v>
      </c>
      <c r="E366" s="163">
        <v>44700</v>
      </c>
      <c r="F366" s="93">
        <v>8.8</v>
      </c>
      <c r="G366" s="163">
        <v>15000</v>
      </c>
      <c r="H366" s="163">
        <v>5512</v>
      </c>
      <c r="I366" s="163">
        <v>36</v>
      </c>
      <c r="J366" s="163">
        <v>48</v>
      </c>
      <c r="K366" s="163">
        <v>5700</v>
      </c>
      <c r="L366" s="163">
        <v>840</v>
      </c>
      <c r="M366" s="163">
        <v>874</v>
      </c>
      <c r="N366" s="97"/>
      <c r="O366" s="94"/>
      <c r="P366" s="211"/>
      <c r="Q366" s="163"/>
      <c r="R366" s="99"/>
      <c r="S366" s="205"/>
      <c r="T366" s="95"/>
    </row>
    <row r="367" spans="1:20" ht="15" customHeight="1">
      <c r="A367" s="91">
        <v>36651</v>
      </c>
      <c r="B367" s="92">
        <v>0.86</v>
      </c>
      <c r="C367" s="92">
        <v>0.6</v>
      </c>
      <c r="D367" s="163">
        <v>35840</v>
      </c>
      <c r="E367" s="163">
        <v>44800</v>
      </c>
      <c r="F367" s="93">
        <v>8.7</v>
      </c>
      <c r="G367" s="163">
        <v>16600</v>
      </c>
      <c r="H367" s="163">
        <v>6293</v>
      </c>
      <c r="I367" s="163">
        <v>44</v>
      </c>
      <c r="J367" s="163">
        <v>80</v>
      </c>
      <c r="K367" s="163">
        <v>5600</v>
      </c>
      <c r="L367" s="163">
        <v>880</v>
      </c>
      <c r="M367" s="163">
        <v>826</v>
      </c>
      <c r="N367" s="97"/>
      <c r="O367" s="94"/>
      <c r="P367" s="211"/>
      <c r="Q367" s="163"/>
      <c r="R367" s="99"/>
      <c r="S367" s="205"/>
      <c r="T367" s="95"/>
    </row>
    <row r="368" spans="1:20" ht="15" customHeight="1">
      <c r="A368" s="91">
        <v>36707</v>
      </c>
      <c r="B368" s="92">
        <v>1.14</v>
      </c>
      <c r="C368" s="92">
        <v>4.12</v>
      </c>
      <c r="D368" s="163">
        <v>23864</v>
      </c>
      <c r="E368" s="163">
        <v>31400</v>
      </c>
      <c r="F368" s="93">
        <v>8.2</v>
      </c>
      <c r="G368" s="163">
        <v>9600</v>
      </c>
      <c r="H368" s="163">
        <v>3884</v>
      </c>
      <c r="I368" s="163">
        <v>0</v>
      </c>
      <c r="J368" s="163">
        <v>148</v>
      </c>
      <c r="K368" s="163">
        <v>3400</v>
      </c>
      <c r="L368" s="163">
        <v>640</v>
      </c>
      <c r="M368" s="163">
        <v>437</v>
      </c>
      <c r="N368" s="97"/>
      <c r="O368" s="94"/>
      <c r="P368" s="211"/>
      <c r="Q368" s="163"/>
      <c r="R368" s="99"/>
      <c r="S368" s="205"/>
      <c r="T368" s="95"/>
    </row>
    <row r="369" spans="1:20" ht="15" customHeight="1">
      <c r="A369" s="91">
        <v>36742</v>
      </c>
      <c r="B369" s="92">
        <v>1.17</v>
      </c>
      <c r="C369" s="92">
        <v>4.76</v>
      </c>
      <c r="D369" s="163">
        <v>21052</v>
      </c>
      <c r="E369" s="163">
        <v>27700</v>
      </c>
      <c r="F369" s="93">
        <v>8.3</v>
      </c>
      <c r="G369" s="163">
        <v>8000</v>
      </c>
      <c r="H369" s="163">
        <v>3447.5</v>
      </c>
      <c r="I369" s="163">
        <v>16</v>
      </c>
      <c r="J369" s="163">
        <v>144</v>
      </c>
      <c r="K369" s="163">
        <v>3400</v>
      </c>
      <c r="L369" s="163">
        <v>640</v>
      </c>
      <c r="M369" s="163">
        <v>437</v>
      </c>
      <c r="N369" s="97"/>
      <c r="O369" s="94"/>
      <c r="P369" s="211"/>
      <c r="Q369" s="163"/>
      <c r="R369" s="99"/>
      <c r="S369" s="205"/>
      <c r="T369" s="95"/>
    </row>
    <row r="370" spans="1:20" ht="15" customHeight="1">
      <c r="A370" s="91">
        <v>36777</v>
      </c>
      <c r="B370" s="92">
        <v>1.18</v>
      </c>
      <c r="C370" s="92">
        <v>4.53</v>
      </c>
      <c r="D370" s="163">
        <v>15808</v>
      </c>
      <c r="E370" s="163">
        <v>20800</v>
      </c>
      <c r="F370" s="93">
        <v>8.2</v>
      </c>
      <c r="G370" s="163">
        <v>6000</v>
      </c>
      <c r="H370" s="163">
        <v>2719</v>
      </c>
      <c r="I370" s="163">
        <v>0</v>
      </c>
      <c r="J370" s="163">
        <v>152</v>
      </c>
      <c r="K370" s="163">
        <v>2400</v>
      </c>
      <c r="L370" s="163">
        <v>600</v>
      </c>
      <c r="M370" s="163">
        <v>218.7</v>
      </c>
      <c r="N370" s="97"/>
      <c r="O370" s="94"/>
      <c r="P370" s="211"/>
      <c r="Q370" s="163"/>
      <c r="R370" s="99"/>
      <c r="S370" s="205"/>
      <c r="T370" s="95"/>
    </row>
    <row r="371" spans="1:20" ht="15" customHeight="1">
      <c r="A371" s="91">
        <v>36825</v>
      </c>
      <c r="B371" s="92">
        <v>1.32</v>
      </c>
      <c r="C371" s="92">
        <v>4.75</v>
      </c>
      <c r="D371" s="163">
        <v>15884</v>
      </c>
      <c r="E371" s="163">
        <v>20900</v>
      </c>
      <c r="F371" s="93">
        <v>8.4</v>
      </c>
      <c r="G371" s="163">
        <v>6000</v>
      </c>
      <c r="H371" s="163">
        <v>2967</v>
      </c>
      <c r="I371" s="163">
        <v>16</v>
      </c>
      <c r="J371" s="163">
        <v>104</v>
      </c>
      <c r="K371" s="163">
        <v>2600</v>
      </c>
      <c r="L371" s="163">
        <v>440</v>
      </c>
      <c r="M371" s="163">
        <v>364</v>
      </c>
      <c r="N371" s="97"/>
      <c r="O371" s="94"/>
      <c r="P371" s="211"/>
      <c r="Q371" s="163"/>
      <c r="R371" s="99"/>
      <c r="S371" s="205"/>
      <c r="T371" s="95"/>
    </row>
    <row r="372" spans="1:20" ht="15" customHeight="1">
      <c r="A372" s="91">
        <v>36874</v>
      </c>
      <c r="B372" s="92">
        <v>0.93</v>
      </c>
      <c r="C372" s="92">
        <v>0.4</v>
      </c>
      <c r="D372" s="163">
        <v>24776</v>
      </c>
      <c r="E372" s="163">
        <v>32600</v>
      </c>
      <c r="F372" s="93">
        <v>8.4</v>
      </c>
      <c r="G372" s="163">
        <v>10300</v>
      </c>
      <c r="H372" s="163">
        <v>4366.5</v>
      </c>
      <c r="I372" s="163">
        <v>28</v>
      </c>
      <c r="J372" s="163">
        <v>96</v>
      </c>
      <c r="K372" s="163">
        <v>4000</v>
      </c>
      <c r="L372" s="163">
        <v>800</v>
      </c>
      <c r="M372" s="163">
        <v>486</v>
      </c>
      <c r="N372" s="97"/>
      <c r="O372" s="94"/>
      <c r="P372" s="211"/>
      <c r="Q372" s="163"/>
      <c r="R372" s="99"/>
      <c r="S372" s="205"/>
      <c r="T372" s="95"/>
    </row>
    <row r="373" spans="1:20" ht="15" customHeight="1">
      <c r="A373" s="91">
        <v>36935</v>
      </c>
      <c r="B373" s="92">
        <v>1.02</v>
      </c>
      <c r="C373" s="92">
        <v>3.95</v>
      </c>
      <c r="D373" s="163">
        <v>54644</v>
      </c>
      <c r="E373" s="163">
        <v>71900</v>
      </c>
      <c r="F373" s="93">
        <v>8.1</v>
      </c>
      <c r="G373" s="163">
        <v>25900</v>
      </c>
      <c r="H373" s="163">
        <v>9679</v>
      </c>
      <c r="I373" s="163">
        <v>0</v>
      </c>
      <c r="J373" s="163">
        <v>208</v>
      </c>
      <c r="K373" s="163">
        <v>9200</v>
      </c>
      <c r="L373" s="163">
        <v>1360</v>
      </c>
      <c r="M373" s="163">
        <v>1409</v>
      </c>
      <c r="N373" s="97"/>
      <c r="O373" s="94"/>
      <c r="P373" s="211"/>
      <c r="Q373" s="163"/>
      <c r="R373" s="99"/>
      <c r="S373" s="205"/>
      <c r="T373" s="95"/>
    </row>
    <row r="374" spans="1:20" ht="15" customHeight="1">
      <c r="A374" s="91">
        <v>37006</v>
      </c>
      <c r="B374" s="92">
        <v>1.62</v>
      </c>
      <c r="C374" s="92">
        <v>10.32</v>
      </c>
      <c r="D374" s="163">
        <v>8489</v>
      </c>
      <c r="E374" s="163">
        <v>11170</v>
      </c>
      <c r="F374" s="93">
        <v>8.5</v>
      </c>
      <c r="G374" s="163">
        <v>3000</v>
      </c>
      <c r="H374" s="163">
        <v>1808</v>
      </c>
      <c r="I374" s="163">
        <v>12</v>
      </c>
      <c r="J374" s="163">
        <v>96</v>
      </c>
      <c r="K374" s="163">
        <v>1750</v>
      </c>
      <c r="L374" s="163">
        <v>380</v>
      </c>
      <c r="M374" s="163">
        <v>194</v>
      </c>
      <c r="N374" s="97"/>
      <c r="O374" s="94"/>
      <c r="P374" s="211"/>
      <c r="Q374" s="163"/>
      <c r="R374" s="99"/>
      <c r="S374" s="205"/>
      <c r="T374" s="95"/>
    </row>
    <row r="375" spans="1:20" ht="15" customHeight="1">
      <c r="A375" s="91">
        <v>37021</v>
      </c>
      <c r="B375" s="92">
        <v>1.5</v>
      </c>
      <c r="C375" s="92">
        <v>9.485</v>
      </c>
      <c r="D375" s="163"/>
      <c r="E375" s="163"/>
      <c r="F375" s="93"/>
      <c r="G375" s="163"/>
      <c r="H375" s="163"/>
      <c r="I375" s="163"/>
      <c r="J375" s="163"/>
      <c r="K375" s="163"/>
      <c r="L375" s="163"/>
      <c r="M375" s="163"/>
      <c r="N375" s="97"/>
      <c r="O375" s="94"/>
      <c r="P375" s="211"/>
      <c r="Q375" s="163"/>
      <c r="R375" s="99"/>
      <c r="S375" s="205"/>
      <c r="T375" s="95"/>
    </row>
    <row r="376" spans="1:20" ht="15" customHeight="1">
      <c r="A376" s="91">
        <v>37063</v>
      </c>
      <c r="B376" s="92">
        <v>2.13</v>
      </c>
      <c r="C376" s="92">
        <v>23.27</v>
      </c>
      <c r="D376" s="163">
        <v>4864</v>
      </c>
      <c r="E376" s="163">
        <v>6400</v>
      </c>
      <c r="F376" s="93">
        <v>8.5</v>
      </c>
      <c r="G376" s="163">
        <v>1480</v>
      </c>
      <c r="H376" s="163">
        <v>1119</v>
      </c>
      <c r="I376" s="163">
        <v>12</v>
      </c>
      <c r="J376" s="163">
        <v>120</v>
      </c>
      <c r="K376" s="163">
        <v>1160</v>
      </c>
      <c r="L376" s="163">
        <v>280</v>
      </c>
      <c r="M376" s="163">
        <v>111</v>
      </c>
      <c r="N376" s="97"/>
      <c r="O376" s="94"/>
      <c r="P376" s="211"/>
      <c r="Q376" s="163"/>
      <c r="R376" s="99"/>
      <c r="S376" s="205"/>
      <c r="T376" s="95"/>
    </row>
    <row r="377" spans="1:20" ht="15" customHeight="1">
      <c r="A377" s="91">
        <v>37118</v>
      </c>
      <c r="B377" s="92">
        <v>2.02</v>
      </c>
      <c r="C377" s="92">
        <v>25.28</v>
      </c>
      <c r="D377" s="163">
        <v>6240</v>
      </c>
      <c r="E377" s="163">
        <v>8210</v>
      </c>
      <c r="F377" s="93">
        <v>8.4</v>
      </c>
      <c r="G377" s="163">
        <v>2100</v>
      </c>
      <c r="H377" s="163">
        <v>1450</v>
      </c>
      <c r="I377" s="163">
        <v>12</v>
      </c>
      <c r="J377" s="163">
        <v>100</v>
      </c>
      <c r="K377" s="163">
        <v>1360</v>
      </c>
      <c r="L377" s="163">
        <v>320</v>
      </c>
      <c r="M377" s="163">
        <v>136</v>
      </c>
      <c r="N377" s="97"/>
      <c r="O377" s="94"/>
      <c r="P377" s="211"/>
      <c r="Q377" s="163"/>
      <c r="R377" s="99"/>
      <c r="S377" s="205"/>
      <c r="T377" s="95"/>
    </row>
    <row r="378" spans="1:20" ht="15" customHeight="1">
      <c r="A378" s="91">
        <v>37182</v>
      </c>
      <c r="B378" s="92">
        <v>2.43</v>
      </c>
      <c r="C378" s="92">
        <v>27.76</v>
      </c>
      <c r="D378" s="163">
        <v>5031</v>
      </c>
      <c r="E378" s="163">
        <v>6620</v>
      </c>
      <c r="F378" s="93">
        <v>7.9</v>
      </c>
      <c r="G378" s="163">
        <v>1700</v>
      </c>
      <c r="H378" s="163">
        <v>1297</v>
      </c>
      <c r="I378" s="163">
        <v>0</v>
      </c>
      <c r="J378" s="163">
        <v>116</v>
      </c>
      <c r="K378" s="163">
        <v>1120</v>
      </c>
      <c r="L378" s="163">
        <v>304</v>
      </c>
      <c r="M378" s="163">
        <v>87</v>
      </c>
      <c r="N378" s="97"/>
      <c r="O378" s="94"/>
      <c r="P378" s="211"/>
      <c r="Q378" s="163"/>
      <c r="R378" s="99"/>
      <c r="S378" s="205"/>
      <c r="T378" s="95"/>
    </row>
    <row r="379" spans="1:20" ht="15" customHeight="1">
      <c r="A379" s="91">
        <v>37246</v>
      </c>
      <c r="B379" s="92">
        <v>1.74</v>
      </c>
      <c r="C379" s="92">
        <v>6.89</v>
      </c>
      <c r="D379" s="163">
        <v>7866</v>
      </c>
      <c r="E379" s="163">
        <v>10350</v>
      </c>
      <c r="F379" s="93">
        <v>8.1</v>
      </c>
      <c r="G379" s="163">
        <v>2750</v>
      </c>
      <c r="H379" s="163">
        <v>2059</v>
      </c>
      <c r="I379" s="163">
        <v>0</v>
      </c>
      <c r="J379" s="163">
        <v>80</v>
      </c>
      <c r="K379" s="163">
        <v>1680</v>
      </c>
      <c r="L379" s="163">
        <v>384</v>
      </c>
      <c r="M379" s="163">
        <v>174</v>
      </c>
      <c r="N379" s="97"/>
      <c r="O379" s="94"/>
      <c r="P379" s="211"/>
      <c r="Q379" s="163"/>
      <c r="R379" s="99"/>
      <c r="S379" s="205"/>
      <c r="T379" s="95"/>
    </row>
    <row r="380" spans="1:20" ht="15" customHeight="1">
      <c r="A380" s="91">
        <v>37322</v>
      </c>
      <c r="B380" s="92">
        <v>1.36</v>
      </c>
      <c r="C380" s="92">
        <v>5.5</v>
      </c>
      <c r="D380" s="163">
        <v>5601</v>
      </c>
      <c r="E380" s="163">
        <v>7370</v>
      </c>
      <c r="F380" s="93">
        <v>8.58</v>
      </c>
      <c r="G380" s="163">
        <v>3420</v>
      </c>
      <c r="H380" s="163"/>
      <c r="I380" s="163">
        <v>0</v>
      </c>
      <c r="J380" s="163">
        <v>80</v>
      </c>
      <c r="K380" s="163">
        <v>1610</v>
      </c>
      <c r="L380" s="163">
        <v>364</v>
      </c>
      <c r="M380" s="163">
        <v>170.1</v>
      </c>
      <c r="N380" s="97"/>
      <c r="O380" s="94"/>
      <c r="P380" s="211"/>
      <c r="Q380" s="163"/>
      <c r="R380" s="99"/>
      <c r="S380" s="205"/>
      <c r="T380" s="95"/>
    </row>
    <row r="381" spans="1:20" ht="15" customHeight="1">
      <c r="A381" s="91">
        <v>37386</v>
      </c>
      <c r="B381" s="92"/>
      <c r="C381" s="92"/>
      <c r="D381" s="163">
        <v>10496.6</v>
      </c>
      <c r="E381" s="163">
        <v>13810</v>
      </c>
      <c r="F381" s="93">
        <v>8.32</v>
      </c>
      <c r="G381" s="163">
        <v>3850</v>
      </c>
      <c r="H381" s="163"/>
      <c r="I381" s="163">
        <v>8</v>
      </c>
      <c r="J381" s="163">
        <v>120</v>
      </c>
      <c r="K381" s="163">
        <v>1950</v>
      </c>
      <c r="L381" s="163">
        <v>420</v>
      </c>
      <c r="M381" s="163">
        <v>218.7</v>
      </c>
      <c r="N381" s="97"/>
      <c r="O381" s="94"/>
      <c r="P381" s="211"/>
      <c r="Q381" s="163"/>
      <c r="R381" s="99"/>
      <c r="S381" s="205"/>
      <c r="T381" s="95"/>
    </row>
    <row r="382" spans="1:20" ht="15" customHeight="1">
      <c r="A382" s="91">
        <v>37425</v>
      </c>
      <c r="B382" s="92">
        <v>1.878</v>
      </c>
      <c r="C382" s="92">
        <v>16.668</v>
      </c>
      <c r="D382" s="163">
        <v>7638</v>
      </c>
      <c r="E382" s="163">
        <v>10050</v>
      </c>
      <c r="F382" s="93">
        <v>8.55</v>
      </c>
      <c r="G382" s="163">
        <v>2900</v>
      </c>
      <c r="H382" s="163"/>
      <c r="I382" s="163">
        <v>0</v>
      </c>
      <c r="J382" s="163">
        <v>148</v>
      </c>
      <c r="K382" s="163">
        <v>1550</v>
      </c>
      <c r="L382" s="163">
        <v>400</v>
      </c>
      <c r="M382" s="163">
        <v>133.65</v>
      </c>
      <c r="N382" s="97"/>
      <c r="O382" s="94"/>
      <c r="P382" s="211"/>
      <c r="Q382" s="163"/>
      <c r="R382" s="99"/>
      <c r="S382" s="205"/>
      <c r="T382" s="95"/>
    </row>
    <row r="383" spans="1:20" ht="15" customHeight="1">
      <c r="A383" s="91">
        <v>37462</v>
      </c>
      <c r="B383" s="92">
        <v>2.34</v>
      </c>
      <c r="C383" s="92">
        <v>29.628</v>
      </c>
      <c r="D383" s="163">
        <v>4346.628</v>
      </c>
      <c r="E383" s="163">
        <v>5720</v>
      </c>
      <c r="F383" s="93">
        <v>8.35</v>
      </c>
      <c r="G383" s="163">
        <v>1220</v>
      </c>
      <c r="H383" s="163"/>
      <c r="I383" s="163">
        <v>8</v>
      </c>
      <c r="J383" s="163">
        <v>152</v>
      </c>
      <c r="K383" s="163">
        <v>930</v>
      </c>
      <c r="L383" s="163">
        <v>276</v>
      </c>
      <c r="M383" s="163">
        <v>58.32</v>
      </c>
      <c r="N383" s="97"/>
      <c r="O383" s="94"/>
      <c r="P383" s="211"/>
      <c r="Q383" s="163"/>
      <c r="R383" s="99"/>
      <c r="S383" s="205"/>
      <c r="T383" s="95"/>
    </row>
    <row r="384" spans="1:20" ht="15" customHeight="1">
      <c r="A384" s="91">
        <v>37546</v>
      </c>
      <c r="B384" s="92">
        <v>1.51</v>
      </c>
      <c r="C384" s="92">
        <v>7.821</v>
      </c>
      <c r="D384" s="163">
        <v>7395</v>
      </c>
      <c r="E384" s="163">
        <v>9730</v>
      </c>
      <c r="F384" s="93">
        <v>8.53</v>
      </c>
      <c r="G384" s="163">
        <v>2460</v>
      </c>
      <c r="H384" s="163"/>
      <c r="I384" s="163">
        <v>16</v>
      </c>
      <c r="J384" s="163">
        <v>84</v>
      </c>
      <c r="K384" s="163">
        <v>1470</v>
      </c>
      <c r="L384" s="163">
        <v>336</v>
      </c>
      <c r="M384" s="163">
        <v>153.09</v>
      </c>
      <c r="N384" s="97"/>
      <c r="O384" s="94"/>
      <c r="P384" s="211"/>
      <c r="Q384" s="163"/>
      <c r="R384" s="99"/>
      <c r="S384" s="205"/>
      <c r="T384" s="95"/>
    </row>
    <row r="385" spans="1:20" ht="15" customHeight="1">
      <c r="A385" s="91">
        <v>37578</v>
      </c>
      <c r="B385" s="92">
        <v>1.115</v>
      </c>
      <c r="C385" s="92">
        <v>3.932</v>
      </c>
      <c r="D385" s="163">
        <v>11195</v>
      </c>
      <c r="E385" s="163">
        <v>14730</v>
      </c>
      <c r="F385" s="93">
        <v>8.44</v>
      </c>
      <c r="G385" s="163">
        <v>4200</v>
      </c>
      <c r="H385" s="163"/>
      <c r="I385" s="163">
        <v>28</v>
      </c>
      <c r="J385" s="163">
        <v>104</v>
      </c>
      <c r="K385" s="163">
        <v>2300</v>
      </c>
      <c r="L385" s="163">
        <v>220</v>
      </c>
      <c r="M385" s="163">
        <v>425.25</v>
      </c>
      <c r="N385" s="97"/>
      <c r="O385" s="94"/>
      <c r="P385" s="211"/>
      <c r="Q385" s="163"/>
      <c r="R385" s="99"/>
      <c r="S385" s="205"/>
      <c r="T385" s="95"/>
    </row>
    <row r="386" spans="1:20" ht="15" customHeight="1">
      <c r="A386" s="91">
        <v>37606</v>
      </c>
      <c r="B386" s="92">
        <v>0.8</v>
      </c>
      <c r="C386" s="92">
        <v>0.857</v>
      </c>
      <c r="D386" s="163">
        <v>13422</v>
      </c>
      <c r="E386" s="163">
        <v>17660</v>
      </c>
      <c r="F386" s="93">
        <v>8.11</v>
      </c>
      <c r="G386" s="163">
        <v>4700</v>
      </c>
      <c r="H386" s="163"/>
      <c r="I386" s="163">
        <v>0</v>
      </c>
      <c r="J386" s="163">
        <v>144</v>
      </c>
      <c r="K386" s="163">
        <v>2425</v>
      </c>
      <c r="L386" s="163">
        <v>540</v>
      </c>
      <c r="M386" s="163">
        <v>261.225</v>
      </c>
      <c r="N386" s="97"/>
      <c r="O386" s="94"/>
      <c r="P386" s="211"/>
      <c r="Q386" s="163"/>
      <c r="R386" s="99"/>
      <c r="S386" s="205"/>
      <c r="T386" s="95"/>
    </row>
    <row r="387" spans="1:20" ht="15" customHeight="1">
      <c r="A387" s="91">
        <v>37701</v>
      </c>
      <c r="B387" s="92">
        <v>2.595</v>
      </c>
      <c r="C387" s="92">
        <v>46.046</v>
      </c>
      <c r="D387" s="163">
        <v>2516</v>
      </c>
      <c r="E387" s="163">
        <v>3310</v>
      </c>
      <c r="F387" s="93">
        <v>8.1</v>
      </c>
      <c r="G387" s="163">
        <v>564</v>
      </c>
      <c r="H387" s="163"/>
      <c r="I387" s="163">
        <v>0</v>
      </c>
      <c r="J387" s="163">
        <v>116</v>
      </c>
      <c r="K387" s="163">
        <v>910</v>
      </c>
      <c r="L387" s="163">
        <v>272</v>
      </c>
      <c r="M387" s="163">
        <v>55.89</v>
      </c>
      <c r="N387" s="97"/>
      <c r="O387" s="94"/>
      <c r="P387" s="211"/>
      <c r="Q387" s="163"/>
      <c r="R387" s="99"/>
      <c r="S387" s="205"/>
      <c r="T387" s="95"/>
    </row>
    <row r="388" spans="1:20" ht="15" customHeight="1">
      <c r="A388" s="91">
        <v>37733</v>
      </c>
      <c r="B388" s="92">
        <v>2.28</v>
      </c>
      <c r="C388" s="92">
        <v>36.429</v>
      </c>
      <c r="D388" s="163">
        <v>2364</v>
      </c>
      <c r="E388" s="163">
        <v>3110</v>
      </c>
      <c r="F388" s="93">
        <v>8.27</v>
      </c>
      <c r="G388" s="163">
        <v>576</v>
      </c>
      <c r="H388" s="163"/>
      <c r="I388" s="163">
        <v>0</v>
      </c>
      <c r="J388" s="163">
        <v>116</v>
      </c>
      <c r="K388" s="163">
        <v>760</v>
      </c>
      <c r="L388" s="163">
        <v>224</v>
      </c>
      <c r="M388" s="163">
        <v>48.6</v>
      </c>
      <c r="N388" s="97"/>
      <c r="O388" s="94"/>
      <c r="P388" s="211"/>
      <c r="Q388" s="163"/>
      <c r="R388" s="99"/>
      <c r="S388" s="205"/>
      <c r="T388" s="95"/>
    </row>
    <row r="389" spans="1:20" ht="15" customHeight="1">
      <c r="A389" s="91">
        <v>37781</v>
      </c>
      <c r="B389" s="92">
        <v>2.585</v>
      </c>
      <c r="C389" s="92">
        <v>48.119</v>
      </c>
      <c r="D389" s="163">
        <v>2181</v>
      </c>
      <c r="E389" s="163">
        <v>2870</v>
      </c>
      <c r="F389" s="93">
        <v>8.25</v>
      </c>
      <c r="G389" s="163">
        <v>488</v>
      </c>
      <c r="H389" s="163"/>
      <c r="I389" s="163">
        <v>0</v>
      </c>
      <c r="J389" s="163">
        <v>136</v>
      </c>
      <c r="K389" s="163">
        <v>700</v>
      </c>
      <c r="L389" s="163">
        <v>216</v>
      </c>
      <c r="M389" s="163">
        <v>38.88</v>
      </c>
      <c r="N389" s="97"/>
      <c r="O389" s="94"/>
      <c r="P389" s="211"/>
      <c r="Q389" s="163"/>
      <c r="R389" s="99"/>
      <c r="S389" s="205"/>
      <c r="T389" s="95"/>
    </row>
    <row r="390" spans="1:20" ht="15" customHeight="1">
      <c r="A390" s="91">
        <v>37833</v>
      </c>
      <c r="B390" s="92">
        <v>2.69</v>
      </c>
      <c r="C390" s="92">
        <v>56.993</v>
      </c>
      <c r="D390" s="163">
        <v>2356</v>
      </c>
      <c r="E390" s="163">
        <v>3100</v>
      </c>
      <c r="F390" s="93">
        <v>8.19</v>
      </c>
      <c r="G390" s="163">
        <v>512</v>
      </c>
      <c r="H390" s="163"/>
      <c r="I390" s="163">
        <v>0</v>
      </c>
      <c r="J390" s="163">
        <v>140</v>
      </c>
      <c r="K390" s="163">
        <v>750</v>
      </c>
      <c r="L390" s="163">
        <v>212</v>
      </c>
      <c r="M390" s="163">
        <v>53.46</v>
      </c>
      <c r="N390" s="97"/>
      <c r="O390" s="94"/>
      <c r="P390" s="211"/>
      <c r="Q390" s="163"/>
      <c r="R390" s="99"/>
      <c r="S390" s="205"/>
      <c r="T390" s="95"/>
    </row>
    <row r="391" spans="1:20" ht="15" customHeight="1">
      <c r="A391" s="91">
        <v>37921</v>
      </c>
      <c r="B391" s="92">
        <v>1.215</v>
      </c>
      <c r="C391" s="92">
        <v>12.865</v>
      </c>
      <c r="D391" s="163">
        <v>4347</v>
      </c>
      <c r="E391" s="163">
        <v>5720</v>
      </c>
      <c r="F391" s="93">
        <v>7.91</v>
      </c>
      <c r="G391" s="163">
        <v>1240</v>
      </c>
      <c r="H391" s="163"/>
      <c r="I391" s="163">
        <v>0</v>
      </c>
      <c r="J391" s="163">
        <v>136</v>
      </c>
      <c r="K391" s="163">
        <v>1050</v>
      </c>
      <c r="L391" s="163">
        <v>280</v>
      </c>
      <c r="M391" s="163">
        <v>85.05</v>
      </c>
      <c r="N391" s="97"/>
      <c r="O391" s="94"/>
      <c r="P391" s="211"/>
      <c r="Q391" s="163"/>
      <c r="R391" s="99"/>
      <c r="S391" s="205"/>
      <c r="T391" s="95"/>
    </row>
    <row r="392" spans="1:20" ht="15" customHeight="1">
      <c r="A392" s="91">
        <v>37977</v>
      </c>
      <c r="B392" s="92">
        <v>0.885</v>
      </c>
      <c r="C392" s="92">
        <v>0.497</v>
      </c>
      <c r="D392" s="163">
        <v>28196</v>
      </c>
      <c r="E392" s="163">
        <v>37100</v>
      </c>
      <c r="F392" s="93">
        <v>7.86</v>
      </c>
      <c r="G392" s="163">
        <v>3800</v>
      </c>
      <c r="H392" s="163"/>
      <c r="I392" s="163">
        <v>0</v>
      </c>
      <c r="J392" s="163">
        <v>192</v>
      </c>
      <c r="K392" s="163">
        <v>2500</v>
      </c>
      <c r="L392" s="163">
        <v>600</v>
      </c>
      <c r="M392" s="163">
        <v>243</v>
      </c>
      <c r="N392" s="97"/>
      <c r="O392" s="94"/>
      <c r="P392" s="211"/>
      <c r="Q392" s="163"/>
      <c r="R392" s="99"/>
      <c r="S392" s="205"/>
      <c r="T392" s="95"/>
    </row>
    <row r="393" spans="1:20" ht="15" customHeight="1">
      <c r="A393" s="91">
        <v>38020</v>
      </c>
      <c r="B393" s="92">
        <v>0.775</v>
      </c>
      <c r="C393" s="92">
        <v>0.415</v>
      </c>
      <c r="D393" s="163">
        <v>15276</v>
      </c>
      <c r="E393" s="163">
        <v>20100</v>
      </c>
      <c r="F393" s="93">
        <v>8.09</v>
      </c>
      <c r="G393" s="163">
        <v>3700</v>
      </c>
      <c r="H393" s="163"/>
      <c r="I393" s="163">
        <v>0</v>
      </c>
      <c r="J393" s="163">
        <v>192</v>
      </c>
      <c r="K393" s="163">
        <v>2750</v>
      </c>
      <c r="L393" s="163">
        <v>660</v>
      </c>
      <c r="M393" s="163">
        <v>267.3</v>
      </c>
      <c r="N393" s="97"/>
      <c r="O393" s="94"/>
      <c r="P393" s="211"/>
      <c r="Q393" s="163"/>
      <c r="R393" s="99"/>
      <c r="S393" s="205"/>
      <c r="T393" s="95"/>
    </row>
    <row r="394" spans="1:20" ht="15" customHeight="1">
      <c r="A394" s="91">
        <v>38077</v>
      </c>
      <c r="B394" s="92"/>
      <c r="C394" s="92"/>
      <c r="D394" s="163">
        <v>24092</v>
      </c>
      <c r="E394" s="163">
        <v>31700</v>
      </c>
      <c r="F394" s="93">
        <v>7.96</v>
      </c>
      <c r="G394" s="163">
        <v>6820</v>
      </c>
      <c r="H394" s="163"/>
      <c r="I394" s="163">
        <v>0</v>
      </c>
      <c r="J394" s="163">
        <v>152</v>
      </c>
      <c r="K394" s="163">
        <v>2900</v>
      </c>
      <c r="L394" s="163">
        <v>512</v>
      </c>
      <c r="M394" s="163">
        <v>393.66</v>
      </c>
      <c r="N394" s="97"/>
      <c r="O394" s="94"/>
      <c r="P394" s="211"/>
      <c r="Q394" s="163"/>
      <c r="R394" s="99"/>
      <c r="S394" s="205"/>
      <c r="T394" s="95"/>
    </row>
    <row r="395" spans="1:20" ht="15" customHeight="1">
      <c r="A395" s="91">
        <v>38082</v>
      </c>
      <c r="B395" s="92">
        <v>0.72</v>
      </c>
      <c r="C395" s="92">
        <v>0.569</v>
      </c>
      <c r="D395" s="163"/>
      <c r="E395" s="163">
        <v>31700</v>
      </c>
      <c r="F395" s="93"/>
      <c r="G395" s="163"/>
      <c r="H395" s="163"/>
      <c r="I395" s="163"/>
      <c r="J395" s="163"/>
      <c r="K395" s="163"/>
      <c r="L395" s="163"/>
      <c r="M395" s="163"/>
      <c r="N395" s="97"/>
      <c r="O395" s="94"/>
      <c r="P395" s="211"/>
      <c r="Q395" s="163"/>
      <c r="R395" s="99"/>
      <c r="S395" s="205"/>
      <c r="T395" s="95"/>
    </row>
    <row r="396" spans="1:20" ht="15" customHeight="1">
      <c r="A396" s="91">
        <v>38113</v>
      </c>
      <c r="B396" s="92">
        <v>1.16</v>
      </c>
      <c r="C396" s="92">
        <v>10.382</v>
      </c>
      <c r="D396" s="163">
        <v>16340</v>
      </c>
      <c r="E396" s="163">
        <v>21500</v>
      </c>
      <c r="F396" s="93">
        <v>7.98</v>
      </c>
      <c r="G396" s="163">
        <v>5800</v>
      </c>
      <c r="H396" s="163"/>
      <c r="I396" s="163">
        <v>0</v>
      </c>
      <c r="J396" s="163">
        <v>140</v>
      </c>
      <c r="K396" s="163">
        <v>2480</v>
      </c>
      <c r="L396" s="163">
        <v>544</v>
      </c>
      <c r="M396" s="163">
        <v>272.16</v>
      </c>
      <c r="N396" s="97"/>
      <c r="O396" s="94"/>
      <c r="P396" s="211"/>
      <c r="Q396" s="163"/>
      <c r="R396" s="99"/>
      <c r="S396" s="205"/>
      <c r="T396" s="95"/>
    </row>
    <row r="397" spans="1:20" ht="15" customHeight="1">
      <c r="A397" s="91">
        <v>38139</v>
      </c>
      <c r="B397" s="92">
        <v>1.11</v>
      </c>
      <c r="C397" s="92">
        <v>10.313</v>
      </c>
      <c r="D397" s="163">
        <v>8656</v>
      </c>
      <c r="E397" s="163">
        <v>11390</v>
      </c>
      <c r="F397" s="93">
        <v>8.01</v>
      </c>
      <c r="G397" s="163">
        <v>2600</v>
      </c>
      <c r="H397" s="163"/>
      <c r="I397" s="163">
        <v>0</v>
      </c>
      <c r="J397" s="163">
        <v>400</v>
      </c>
      <c r="K397" s="163">
        <v>2200</v>
      </c>
      <c r="L397" s="163">
        <v>240</v>
      </c>
      <c r="M397" s="163">
        <v>388.8</v>
      </c>
      <c r="N397" s="97"/>
      <c r="O397" s="94"/>
      <c r="P397" s="211"/>
      <c r="Q397" s="163"/>
      <c r="R397" s="99"/>
      <c r="S397" s="205"/>
      <c r="T397" s="95"/>
    </row>
    <row r="398" spans="1:20" ht="15" customHeight="1">
      <c r="A398" s="91">
        <v>38202</v>
      </c>
      <c r="B398" s="92">
        <v>1.6</v>
      </c>
      <c r="C398" s="92">
        <v>27.805</v>
      </c>
      <c r="D398" s="163">
        <v>4393</v>
      </c>
      <c r="E398" s="163">
        <v>5780</v>
      </c>
      <c r="F398" s="93">
        <v>8.26</v>
      </c>
      <c r="G398" s="163">
        <v>1360</v>
      </c>
      <c r="H398" s="163"/>
      <c r="I398" s="163">
        <v>6</v>
      </c>
      <c r="J398" s="163">
        <v>152</v>
      </c>
      <c r="K398" s="163">
        <v>1020</v>
      </c>
      <c r="L398" s="163">
        <v>270</v>
      </c>
      <c r="M398" s="163">
        <v>83.835</v>
      </c>
      <c r="N398" s="97"/>
      <c r="O398" s="94"/>
      <c r="P398" s="211"/>
      <c r="Q398" s="163"/>
      <c r="R398" s="99"/>
      <c r="S398" s="205"/>
      <c r="T398" s="95"/>
    </row>
    <row r="399" spans="1:20" ht="15" customHeight="1">
      <c r="A399" s="91">
        <v>38240</v>
      </c>
      <c r="B399" s="92">
        <v>1.205</v>
      </c>
      <c r="C399" s="92">
        <v>15.054</v>
      </c>
      <c r="D399" s="163">
        <v>6817</v>
      </c>
      <c r="E399" s="163">
        <v>8970</v>
      </c>
      <c r="F399" s="93">
        <v>8.27</v>
      </c>
      <c r="G399" s="163">
        <v>2200</v>
      </c>
      <c r="H399" s="163"/>
      <c r="I399" s="163">
        <v>0</v>
      </c>
      <c r="J399" s="163">
        <v>140</v>
      </c>
      <c r="K399" s="163">
        <v>1550</v>
      </c>
      <c r="L399" s="163">
        <v>320</v>
      </c>
      <c r="M399" s="163">
        <v>182.25</v>
      </c>
      <c r="N399" s="97"/>
      <c r="O399" s="94"/>
      <c r="P399" s="211"/>
      <c r="Q399" s="163"/>
      <c r="R399" s="99"/>
      <c r="S399" s="205"/>
      <c r="T399" s="95"/>
    </row>
    <row r="400" spans="1:20" ht="15" customHeight="1">
      <c r="A400" s="91">
        <v>38281</v>
      </c>
      <c r="B400" s="92">
        <v>0.97</v>
      </c>
      <c r="C400" s="92">
        <v>6.413</v>
      </c>
      <c r="D400" s="163"/>
      <c r="E400" s="163">
        <v>24300</v>
      </c>
      <c r="F400" s="93"/>
      <c r="G400" s="163"/>
      <c r="H400" s="163"/>
      <c r="I400" s="163"/>
      <c r="J400" s="163"/>
      <c r="K400" s="163"/>
      <c r="L400" s="163"/>
      <c r="M400" s="163"/>
      <c r="N400" s="97"/>
      <c r="O400" s="94"/>
      <c r="P400" s="211"/>
      <c r="Q400" s="163"/>
      <c r="R400" s="99"/>
      <c r="S400" s="205"/>
      <c r="T400" s="95"/>
    </row>
    <row r="401" spans="1:20" ht="15" customHeight="1">
      <c r="A401" s="91">
        <v>38335</v>
      </c>
      <c r="B401" s="92">
        <v>0.75</v>
      </c>
      <c r="C401" s="92">
        <v>1.45</v>
      </c>
      <c r="D401" s="163">
        <v>23560</v>
      </c>
      <c r="E401" s="163">
        <v>31000</v>
      </c>
      <c r="F401" s="93">
        <v>8</v>
      </c>
      <c r="G401" s="163">
        <v>7500</v>
      </c>
      <c r="H401" s="163"/>
      <c r="I401" s="163">
        <v>0</v>
      </c>
      <c r="J401" s="163">
        <v>160</v>
      </c>
      <c r="K401" s="163">
        <v>3600</v>
      </c>
      <c r="L401" s="163">
        <v>600</v>
      </c>
      <c r="M401" s="163">
        <v>510.3</v>
      </c>
      <c r="N401" s="97"/>
      <c r="O401" s="94"/>
      <c r="P401" s="211"/>
      <c r="Q401" s="163"/>
      <c r="R401" s="99"/>
      <c r="S401" s="205"/>
      <c r="T401" s="95"/>
    </row>
    <row r="402" spans="1:20" ht="15" customHeight="1">
      <c r="A402" s="91">
        <v>38433</v>
      </c>
      <c r="B402" s="92">
        <v>0.38</v>
      </c>
      <c r="C402" s="92">
        <v>0.275</v>
      </c>
      <c r="D402" s="163">
        <v>33748</v>
      </c>
      <c r="E402" s="163">
        <v>37000</v>
      </c>
      <c r="F402" s="93">
        <v>9.5</v>
      </c>
      <c r="G402" s="163">
        <v>14260</v>
      </c>
      <c r="H402" s="163"/>
      <c r="I402" s="163">
        <v>40</v>
      </c>
      <c r="J402" s="163">
        <v>44</v>
      </c>
      <c r="K402" s="163">
        <v>5800</v>
      </c>
      <c r="L402" s="163">
        <v>1064</v>
      </c>
      <c r="M402" s="163">
        <v>763.02</v>
      </c>
      <c r="N402" s="97"/>
      <c r="O402" s="94"/>
      <c r="P402" s="211"/>
      <c r="Q402" s="163"/>
      <c r="R402" s="99"/>
      <c r="S402" s="205"/>
      <c r="T402" s="95"/>
    </row>
    <row r="403" spans="1:20" ht="15" customHeight="1">
      <c r="A403" s="162">
        <v>38510</v>
      </c>
      <c r="B403" s="92">
        <v>0.335</v>
      </c>
      <c r="C403" s="92">
        <v>0.479</v>
      </c>
      <c r="D403" s="163"/>
      <c r="E403" s="163"/>
      <c r="F403" s="92"/>
      <c r="G403" s="163"/>
      <c r="H403" s="163"/>
      <c r="I403" s="163"/>
      <c r="J403" s="163"/>
      <c r="K403" s="163"/>
      <c r="L403" s="163"/>
      <c r="M403" s="163"/>
      <c r="N403" s="97"/>
      <c r="O403" s="164"/>
      <c r="P403" s="211"/>
      <c r="Q403" s="163"/>
      <c r="R403" s="165"/>
      <c r="S403" s="205"/>
      <c r="T403" s="166"/>
    </row>
    <row r="404" spans="1:20" ht="15" customHeight="1">
      <c r="A404" s="162">
        <v>38566</v>
      </c>
      <c r="B404" s="92">
        <v>0.815</v>
      </c>
      <c r="C404" s="92">
        <v>2.346</v>
      </c>
      <c r="D404" s="163"/>
      <c r="E404" s="163"/>
      <c r="F404" s="92"/>
      <c r="G404" s="163"/>
      <c r="H404" s="163"/>
      <c r="I404" s="163"/>
      <c r="J404" s="163"/>
      <c r="K404" s="163"/>
      <c r="L404" s="163"/>
      <c r="M404" s="163"/>
      <c r="N404" s="97"/>
      <c r="O404" s="164"/>
      <c r="P404" s="211"/>
      <c r="Q404" s="163"/>
      <c r="R404" s="165"/>
      <c r="S404" s="205"/>
      <c r="T404" s="166"/>
    </row>
    <row r="405" spans="1:20" ht="15" customHeight="1">
      <c r="A405" s="189">
        <v>38624</v>
      </c>
      <c r="B405" s="92"/>
      <c r="C405" s="92"/>
      <c r="D405" s="163">
        <v>13440</v>
      </c>
      <c r="E405" s="163"/>
      <c r="F405" s="92"/>
      <c r="G405" s="163">
        <v>5031.7</v>
      </c>
      <c r="H405" s="163">
        <v>2056.3</v>
      </c>
      <c r="I405" s="163">
        <v>102</v>
      </c>
      <c r="J405" s="163">
        <v>17</v>
      </c>
      <c r="K405" s="163">
        <v>2521.8</v>
      </c>
      <c r="L405" s="163">
        <v>596.1</v>
      </c>
      <c r="M405" s="163">
        <v>247.6</v>
      </c>
      <c r="N405" s="97">
        <v>1.6</v>
      </c>
      <c r="O405" s="167" t="s">
        <v>86</v>
      </c>
      <c r="P405" s="211">
        <v>2990</v>
      </c>
      <c r="Q405" s="163">
        <v>163.8</v>
      </c>
      <c r="R405" s="165"/>
      <c r="S405" s="205"/>
      <c r="T405" s="166"/>
    </row>
    <row r="406" spans="1:20" ht="15" customHeight="1">
      <c r="A406" s="162">
        <v>38651</v>
      </c>
      <c r="B406" s="92">
        <v>1.035</v>
      </c>
      <c r="C406" s="92">
        <v>5.616</v>
      </c>
      <c r="D406" s="163">
        <v>9220</v>
      </c>
      <c r="E406" s="163"/>
      <c r="F406" s="92"/>
      <c r="G406" s="163"/>
      <c r="H406" s="163"/>
      <c r="I406" s="163"/>
      <c r="J406" s="163"/>
      <c r="K406" s="163"/>
      <c r="L406" s="163"/>
      <c r="M406" s="163"/>
      <c r="N406" s="97">
        <v>2.24</v>
      </c>
      <c r="O406" s="164">
        <v>0.034</v>
      </c>
      <c r="P406" s="211"/>
      <c r="Q406" s="163"/>
      <c r="R406" s="165"/>
      <c r="S406" s="205"/>
      <c r="T406" s="166"/>
    </row>
    <row r="407" spans="1:20" ht="15" customHeight="1">
      <c r="A407" s="162">
        <v>38666</v>
      </c>
      <c r="B407" s="92">
        <v>1.05</v>
      </c>
      <c r="C407" s="92">
        <v>5.894</v>
      </c>
      <c r="D407" s="163">
        <v>9030</v>
      </c>
      <c r="E407" s="163">
        <v>12450</v>
      </c>
      <c r="F407" s="92">
        <v>9.93</v>
      </c>
      <c r="G407" s="163">
        <v>3195</v>
      </c>
      <c r="H407" s="163">
        <v>2000</v>
      </c>
      <c r="I407" s="163">
        <v>0</v>
      </c>
      <c r="J407" s="163">
        <v>205</v>
      </c>
      <c r="K407" s="163">
        <v>2700</v>
      </c>
      <c r="L407" s="163">
        <v>1082</v>
      </c>
      <c r="M407" s="163">
        <v>393</v>
      </c>
      <c r="N407" s="97"/>
      <c r="O407" s="164"/>
      <c r="P407" s="211">
        <v>1094</v>
      </c>
      <c r="Q407" s="163">
        <v>55</v>
      </c>
      <c r="R407" s="165"/>
      <c r="S407" s="205"/>
      <c r="T407" s="166"/>
    </row>
    <row r="408" spans="1:20" ht="15" customHeight="1">
      <c r="A408" s="162">
        <v>38698</v>
      </c>
      <c r="B408" s="92">
        <v>0.8</v>
      </c>
      <c r="C408" s="92">
        <v>1.853</v>
      </c>
      <c r="D408" s="163">
        <v>9300</v>
      </c>
      <c r="E408" s="163">
        <v>13610</v>
      </c>
      <c r="F408" s="92">
        <v>9.87</v>
      </c>
      <c r="G408" s="163">
        <v>3550</v>
      </c>
      <c r="H408" s="163">
        <v>2400</v>
      </c>
      <c r="I408" s="163">
        <v>0</v>
      </c>
      <c r="J408" s="163">
        <v>195</v>
      </c>
      <c r="K408" s="163">
        <v>2500</v>
      </c>
      <c r="L408" s="163">
        <v>1001</v>
      </c>
      <c r="M408" s="163">
        <v>364</v>
      </c>
      <c r="N408" s="97">
        <v>2.56</v>
      </c>
      <c r="O408" s="164"/>
      <c r="P408" s="211">
        <v>1666</v>
      </c>
      <c r="Q408" s="163">
        <v>48</v>
      </c>
      <c r="R408" s="165"/>
      <c r="S408" s="205"/>
      <c r="T408" s="166"/>
    </row>
    <row r="409" spans="1:20" ht="15" customHeight="1">
      <c r="A409" s="162">
        <v>38713</v>
      </c>
      <c r="B409" s="92">
        <v>0.97</v>
      </c>
      <c r="C409" s="92">
        <v>3.684</v>
      </c>
      <c r="D409" s="163">
        <v>11090</v>
      </c>
      <c r="E409" s="163">
        <v>15600</v>
      </c>
      <c r="F409" s="92">
        <v>9.24</v>
      </c>
      <c r="G409" s="163">
        <v>3840</v>
      </c>
      <c r="H409" s="163">
        <v>3100</v>
      </c>
      <c r="I409" s="163">
        <v>0</v>
      </c>
      <c r="J409" s="163">
        <v>145</v>
      </c>
      <c r="K409" s="163">
        <v>2640</v>
      </c>
      <c r="L409" s="163">
        <v>1057</v>
      </c>
      <c r="M409" s="163">
        <v>385</v>
      </c>
      <c r="N409" s="97">
        <v>2</v>
      </c>
      <c r="O409" s="164"/>
      <c r="P409" s="211">
        <v>1912</v>
      </c>
      <c r="Q409" s="163">
        <v>310</v>
      </c>
      <c r="R409" s="165"/>
      <c r="S409" s="205"/>
      <c r="T409" s="166"/>
    </row>
    <row r="410" spans="1:20" ht="15" customHeight="1">
      <c r="A410" s="162">
        <v>38778</v>
      </c>
      <c r="B410" s="92">
        <v>2.8</v>
      </c>
      <c r="C410" s="92">
        <v>58</v>
      </c>
      <c r="D410" s="163">
        <v>2460</v>
      </c>
      <c r="E410" s="163">
        <v>3510</v>
      </c>
      <c r="F410" s="92">
        <v>8.43</v>
      </c>
      <c r="G410" s="163">
        <v>602</v>
      </c>
      <c r="H410" s="163">
        <v>800</v>
      </c>
      <c r="I410" s="163">
        <v>0</v>
      </c>
      <c r="J410" s="163">
        <v>235</v>
      </c>
      <c r="K410" s="163">
        <v>485</v>
      </c>
      <c r="L410" s="163">
        <v>194</v>
      </c>
      <c r="M410" s="163">
        <v>70</v>
      </c>
      <c r="N410" s="97">
        <v>1.08</v>
      </c>
      <c r="O410" s="164"/>
      <c r="P410" s="211">
        <v>509</v>
      </c>
      <c r="Q410" s="163">
        <v>6</v>
      </c>
      <c r="R410" s="165"/>
      <c r="S410" s="205"/>
      <c r="T410" s="166"/>
    </row>
    <row r="411" spans="1:20" ht="15" customHeight="1">
      <c r="A411" s="162">
        <v>38811</v>
      </c>
      <c r="B411" s="92">
        <v>1.85</v>
      </c>
      <c r="C411" s="92">
        <v>41.133</v>
      </c>
      <c r="D411" s="163">
        <v>2250</v>
      </c>
      <c r="E411" s="163">
        <v>3280</v>
      </c>
      <c r="F411" s="92">
        <v>9.03</v>
      </c>
      <c r="G411" s="163">
        <v>494</v>
      </c>
      <c r="H411" s="163">
        <v>840</v>
      </c>
      <c r="I411" s="163">
        <v>0</v>
      </c>
      <c r="J411" s="163">
        <v>225</v>
      </c>
      <c r="K411" s="163">
        <v>950</v>
      </c>
      <c r="L411" s="163">
        <v>380</v>
      </c>
      <c r="M411" s="163">
        <v>138.5</v>
      </c>
      <c r="N411" s="97">
        <v>0.74</v>
      </c>
      <c r="O411" s="164"/>
      <c r="P411" s="211">
        <v>108</v>
      </c>
      <c r="Q411" s="163">
        <v>9</v>
      </c>
      <c r="R411" s="165"/>
      <c r="S411" s="205"/>
      <c r="T411" s="166"/>
    </row>
    <row r="412" spans="1:20" ht="15" customHeight="1">
      <c r="A412" s="162">
        <v>38846</v>
      </c>
      <c r="B412" s="92">
        <v>1.45</v>
      </c>
      <c r="C412" s="92">
        <v>22.91</v>
      </c>
      <c r="D412" s="163">
        <v>2490</v>
      </c>
      <c r="E412" s="163">
        <v>3520</v>
      </c>
      <c r="F412" s="92">
        <v>9.08</v>
      </c>
      <c r="G412" s="163">
        <v>660</v>
      </c>
      <c r="H412" s="163">
        <v>840</v>
      </c>
      <c r="I412" s="163">
        <v>0</v>
      </c>
      <c r="J412" s="163">
        <v>235</v>
      </c>
      <c r="K412" s="163">
        <v>930</v>
      </c>
      <c r="L412" s="163">
        <v>372</v>
      </c>
      <c r="M412" s="163">
        <v>135</v>
      </c>
      <c r="N412" s="97">
        <v>1.34</v>
      </c>
      <c r="O412" s="164"/>
      <c r="P412" s="211">
        <v>236</v>
      </c>
      <c r="Q412" s="163">
        <v>10.5</v>
      </c>
      <c r="R412" s="165"/>
      <c r="S412" s="205"/>
      <c r="T412" s="166"/>
    </row>
    <row r="413" spans="1:20" ht="15" customHeight="1">
      <c r="A413" s="162">
        <v>38889</v>
      </c>
      <c r="B413" s="196">
        <v>1.54</v>
      </c>
      <c r="C413" s="196">
        <v>26.17</v>
      </c>
      <c r="D413" s="163">
        <v>2430</v>
      </c>
      <c r="E413" s="163">
        <v>3350</v>
      </c>
      <c r="F413" s="92">
        <v>7.89</v>
      </c>
      <c r="G413" s="163">
        <v>565</v>
      </c>
      <c r="H413" s="163">
        <v>820</v>
      </c>
      <c r="I413" s="163">
        <v>0</v>
      </c>
      <c r="J413" s="163">
        <v>185</v>
      </c>
      <c r="K413" s="163">
        <v>830</v>
      </c>
      <c r="L413" s="163">
        <v>332</v>
      </c>
      <c r="M413" s="163">
        <v>121</v>
      </c>
      <c r="N413" s="97">
        <v>1.08</v>
      </c>
      <c r="O413" s="164"/>
      <c r="P413" s="211">
        <v>220</v>
      </c>
      <c r="Q413" s="163">
        <v>6.5</v>
      </c>
      <c r="R413" s="165"/>
      <c r="S413" s="205"/>
      <c r="T413" s="166"/>
    </row>
    <row r="414" spans="1:20" ht="15" customHeight="1">
      <c r="A414" s="162">
        <v>38910</v>
      </c>
      <c r="B414" s="92">
        <v>1.72</v>
      </c>
      <c r="C414" s="92">
        <v>29.251</v>
      </c>
      <c r="D414" s="163">
        <v>2310</v>
      </c>
      <c r="E414" s="163">
        <v>3100</v>
      </c>
      <c r="F414" s="92">
        <v>8.04</v>
      </c>
      <c r="G414" s="163">
        <v>548</v>
      </c>
      <c r="H414" s="163">
        <v>820</v>
      </c>
      <c r="I414" s="163">
        <v>0</v>
      </c>
      <c r="J414" s="163">
        <v>260</v>
      </c>
      <c r="K414" s="163">
        <v>390</v>
      </c>
      <c r="L414" s="163">
        <v>156</v>
      </c>
      <c r="M414" s="163">
        <v>56.9</v>
      </c>
      <c r="N414" s="97">
        <v>1.1</v>
      </c>
      <c r="O414" s="164"/>
      <c r="P414" s="211">
        <v>558</v>
      </c>
      <c r="Q414" s="163">
        <v>8</v>
      </c>
      <c r="R414" s="165"/>
      <c r="S414" s="205"/>
      <c r="T414" s="166"/>
    </row>
    <row r="415" spans="1:20" ht="15" customHeight="1">
      <c r="A415" s="162">
        <v>38941</v>
      </c>
      <c r="B415" s="92">
        <v>1.93</v>
      </c>
      <c r="C415" s="92">
        <v>34.942</v>
      </c>
      <c r="D415" s="163">
        <v>200</v>
      </c>
      <c r="E415" s="163">
        <v>2980</v>
      </c>
      <c r="F415" s="92">
        <v>8.01</v>
      </c>
      <c r="G415" s="163">
        <v>598</v>
      </c>
      <c r="H415" s="163">
        <v>740</v>
      </c>
      <c r="I415" s="163">
        <v>0</v>
      </c>
      <c r="J415" s="163">
        <v>75</v>
      </c>
      <c r="K415" s="163">
        <v>730</v>
      </c>
      <c r="L415" s="163">
        <v>292</v>
      </c>
      <c r="M415" s="163">
        <v>106</v>
      </c>
      <c r="N415" s="97">
        <v>1.04</v>
      </c>
      <c r="O415" s="164"/>
      <c r="P415" s="211">
        <v>236</v>
      </c>
      <c r="Q415" s="163">
        <v>7</v>
      </c>
      <c r="R415" s="165"/>
      <c r="S415" s="205"/>
      <c r="T415" s="166"/>
    </row>
    <row r="416" spans="1:20" ht="15" customHeight="1">
      <c r="A416" s="162">
        <v>38980</v>
      </c>
      <c r="B416" s="92">
        <v>1.56</v>
      </c>
      <c r="C416" s="92">
        <v>32.325</v>
      </c>
      <c r="D416" s="163">
        <v>2440</v>
      </c>
      <c r="E416" s="163">
        <v>3480</v>
      </c>
      <c r="F416" s="92">
        <v>8.03</v>
      </c>
      <c r="G416" s="163">
        <v>547</v>
      </c>
      <c r="H416" s="163">
        <v>860</v>
      </c>
      <c r="I416" s="163">
        <v>0</v>
      </c>
      <c r="J416" s="163">
        <v>205</v>
      </c>
      <c r="K416" s="163">
        <v>765</v>
      </c>
      <c r="L416" s="163">
        <v>306</v>
      </c>
      <c r="M416" s="163">
        <v>111</v>
      </c>
      <c r="N416" s="97">
        <v>1.28</v>
      </c>
      <c r="O416" s="164"/>
      <c r="P416" s="211">
        <v>280</v>
      </c>
      <c r="Q416" s="163">
        <v>10.5</v>
      </c>
      <c r="R416" s="165"/>
      <c r="S416" s="205"/>
      <c r="T416" s="166"/>
    </row>
    <row r="417" spans="1:20" ht="15" customHeight="1">
      <c r="A417" s="188">
        <v>39000</v>
      </c>
      <c r="B417" s="92">
        <v>1.27</v>
      </c>
      <c r="C417" s="92">
        <v>16.939</v>
      </c>
      <c r="D417" s="163">
        <v>3280.1</v>
      </c>
      <c r="E417" s="163"/>
      <c r="F417" s="92">
        <v>7.3</v>
      </c>
      <c r="G417" s="163">
        <v>958.5</v>
      </c>
      <c r="H417" s="163">
        <v>900</v>
      </c>
      <c r="I417" s="163">
        <v>0</v>
      </c>
      <c r="J417" s="163">
        <v>119</v>
      </c>
      <c r="K417" s="163">
        <v>1057.5</v>
      </c>
      <c r="L417" s="163">
        <v>243</v>
      </c>
      <c r="M417" s="163">
        <v>108</v>
      </c>
      <c r="N417" s="97"/>
      <c r="O417" s="164"/>
      <c r="P417" s="211">
        <v>437</v>
      </c>
      <c r="Q417" s="163">
        <v>87.8</v>
      </c>
      <c r="R417" s="165"/>
      <c r="S417" s="205"/>
      <c r="T417" s="166"/>
    </row>
    <row r="418" spans="1:20" ht="15" customHeight="1">
      <c r="A418" s="188">
        <v>39057</v>
      </c>
      <c r="B418" s="92"/>
      <c r="C418" s="92"/>
      <c r="D418" s="163">
        <v>7150</v>
      </c>
      <c r="E418" s="163">
        <v>10080</v>
      </c>
      <c r="F418" s="92">
        <v>7.67</v>
      </c>
      <c r="G418" s="163">
        <v>2397</v>
      </c>
      <c r="H418" s="163">
        <v>1800</v>
      </c>
      <c r="I418" s="163">
        <v>0</v>
      </c>
      <c r="J418" s="163">
        <v>160</v>
      </c>
      <c r="K418" s="163">
        <v>2470</v>
      </c>
      <c r="L418" s="163">
        <v>989</v>
      </c>
      <c r="M418" s="163">
        <v>360</v>
      </c>
      <c r="N418" s="97">
        <v>2.6</v>
      </c>
      <c r="O418" s="164"/>
      <c r="P418" s="211">
        <v>650</v>
      </c>
      <c r="Q418" s="163">
        <v>31</v>
      </c>
      <c r="R418" s="165"/>
      <c r="S418" s="205"/>
      <c r="T418" s="166"/>
    </row>
    <row r="419" spans="1:20" ht="15" customHeight="1">
      <c r="A419" s="162">
        <v>39157</v>
      </c>
      <c r="B419" s="92"/>
      <c r="C419" s="92">
        <v>26.75</v>
      </c>
      <c r="D419" s="163">
        <v>2320</v>
      </c>
      <c r="E419" s="163">
        <v>3280</v>
      </c>
      <c r="F419" s="92">
        <v>8.2</v>
      </c>
      <c r="G419" s="163">
        <v>303.5</v>
      </c>
      <c r="H419" s="163">
        <v>840</v>
      </c>
      <c r="I419" s="163">
        <v>0</v>
      </c>
      <c r="J419" s="163">
        <v>145</v>
      </c>
      <c r="K419" s="163">
        <v>627</v>
      </c>
      <c r="L419" s="163">
        <v>251</v>
      </c>
      <c r="M419" s="163">
        <v>91</v>
      </c>
      <c r="N419" s="97">
        <v>1.78</v>
      </c>
      <c r="O419" s="164"/>
      <c r="P419" s="211">
        <v>190</v>
      </c>
      <c r="Q419" s="163">
        <v>13.2</v>
      </c>
      <c r="R419" s="165"/>
      <c r="S419" s="205"/>
      <c r="T419" s="166"/>
    </row>
    <row r="420" spans="1:20" ht="15" customHeight="1">
      <c r="A420" s="162">
        <v>39185</v>
      </c>
      <c r="B420" s="92"/>
      <c r="C420" s="92"/>
      <c r="D420" s="163">
        <v>2310</v>
      </c>
      <c r="E420" s="163">
        <v>3350</v>
      </c>
      <c r="F420" s="92">
        <v>7.95</v>
      </c>
      <c r="G420" s="163">
        <v>480</v>
      </c>
      <c r="H420" s="163">
        <v>880</v>
      </c>
      <c r="I420" s="163">
        <v>0</v>
      </c>
      <c r="J420" s="163">
        <v>160</v>
      </c>
      <c r="K420" s="163">
        <v>700</v>
      </c>
      <c r="L420" s="163">
        <v>232</v>
      </c>
      <c r="M420" s="163">
        <v>84.5</v>
      </c>
      <c r="N420" s="97">
        <v>1.1</v>
      </c>
      <c r="O420" s="164"/>
      <c r="P420" s="211">
        <v>200</v>
      </c>
      <c r="Q420" s="163">
        <v>6</v>
      </c>
      <c r="R420" s="165"/>
      <c r="S420" s="205"/>
      <c r="T420" s="166"/>
    </row>
    <row r="421" spans="1:20" ht="15" customHeight="1">
      <c r="A421" s="162">
        <v>39210</v>
      </c>
      <c r="B421" s="92"/>
      <c r="C421" s="92"/>
      <c r="D421" s="163">
        <v>2330</v>
      </c>
      <c r="E421" s="163">
        <v>3490</v>
      </c>
      <c r="F421" s="92">
        <v>8.1</v>
      </c>
      <c r="G421" s="163">
        <v>583</v>
      </c>
      <c r="H421" s="163">
        <v>720</v>
      </c>
      <c r="I421" s="163">
        <v>0</v>
      </c>
      <c r="J421" s="163">
        <v>170</v>
      </c>
      <c r="K421" s="163">
        <v>650</v>
      </c>
      <c r="L421" s="163">
        <v>260</v>
      </c>
      <c r="M421" s="163">
        <v>94.8</v>
      </c>
      <c r="N421" s="97">
        <v>1.22</v>
      </c>
      <c r="O421" s="187"/>
      <c r="P421" s="211">
        <v>305.8</v>
      </c>
      <c r="Q421" s="163">
        <v>10.5</v>
      </c>
      <c r="R421" s="165"/>
      <c r="S421" s="205"/>
      <c r="T421" s="166"/>
    </row>
    <row r="422" spans="1:20" ht="15" customHeight="1">
      <c r="A422" s="162">
        <v>39240</v>
      </c>
      <c r="B422" s="92"/>
      <c r="C422" s="92">
        <v>26.93</v>
      </c>
      <c r="D422" s="163">
        <v>2610</v>
      </c>
      <c r="E422" s="163">
        <v>3750</v>
      </c>
      <c r="F422" s="92">
        <v>7.75</v>
      </c>
      <c r="G422" s="163">
        <v>674.5</v>
      </c>
      <c r="H422" s="163">
        <v>860</v>
      </c>
      <c r="I422" s="163">
        <v>0</v>
      </c>
      <c r="J422" s="163">
        <v>220</v>
      </c>
      <c r="K422" s="163">
        <v>840</v>
      </c>
      <c r="L422" s="163">
        <v>336</v>
      </c>
      <c r="M422" s="163">
        <v>122.5</v>
      </c>
      <c r="N422" s="97">
        <v>0.75</v>
      </c>
      <c r="O422" s="164"/>
      <c r="P422" s="211">
        <v>310.9</v>
      </c>
      <c r="Q422" s="163">
        <v>12.3</v>
      </c>
      <c r="R422" s="165"/>
      <c r="S422" s="205"/>
      <c r="T422" s="166"/>
    </row>
    <row r="423" spans="1:20" ht="15" customHeight="1">
      <c r="A423" s="162">
        <v>39267</v>
      </c>
      <c r="B423" s="92"/>
      <c r="C423" s="92">
        <v>35.68</v>
      </c>
      <c r="D423" s="163">
        <v>2550</v>
      </c>
      <c r="E423" s="163">
        <v>3650</v>
      </c>
      <c r="F423" s="92">
        <v>7.93</v>
      </c>
      <c r="G423" s="163">
        <v>548.7</v>
      </c>
      <c r="H423" s="163">
        <v>880</v>
      </c>
      <c r="I423" s="163">
        <v>0</v>
      </c>
      <c r="J423" s="163">
        <v>350</v>
      </c>
      <c r="K423" s="163">
        <v>805</v>
      </c>
      <c r="L423" s="163">
        <v>322</v>
      </c>
      <c r="M423" s="163">
        <v>117</v>
      </c>
      <c r="N423" s="97">
        <v>1.01</v>
      </c>
      <c r="O423" s="164"/>
      <c r="P423" s="211">
        <v>313.7</v>
      </c>
      <c r="Q423" s="163">
        <v>13</v>
      </c>
      <c r="R423" s="165"/>
      <c r="S423" s="205"/>
      <c r="T423" s="166"/>
    </row>
    <row r="424" spans="1:20" ht="15" customHeight="1">
      <c r="A424" s="162">
        <v>39302</v>
      </c>
      <c r="B424" s="92"/>
      <c r="C424" s="92">
        <v>36.17</v>
      </c>
      <c r="D424" s="163">
        <v>2260</v>
      </c>
      <c r="E424" s="163">
        <v>4400</v>
      </c>
      <c r="F424" s="92">
        <v>7.8</v>
      </c>
      <c r="G424" s="163">
        <v>416</v>
      </c>
      <c r="H424" s="163">
        <v>780</v>
      </c>
      <c r="I424" s="163">
        <v>0</v>
      </c>
      <c r="J424" s="163">
        <v>320</v>
      </c>
      <c r="K424" s="163">
        <v>780</v>
      </c>
      <c r="L424" s="163">
        <v>312</v>
      </c>
      <c r="M424" s="163">
        <v>113</v>
      </c>
      <c r="N424" s="97">
        <v>1.3</v>
      </c>
      <c r="O424" s="164"/>
      <c r="P424" s="211">
        <v>190</v>
      </c>
      <c r="Q424" s="163">
        <v>9</v>
      </c>
      <c r="R424" s="165"/>
      <c r="S424" s="205"/>
      <c r="T424" s="166"/>
    </row>
    <row r="425" spans="1:20" ht="15" customHeight="1">
      <c r="A425" s="162">
        <v>39344</v>
      </c>
      <c r="B425" s="92"/>
      <c r="C425" s="92">
        <v>33.44</v>
      </c>
      <c r="D425" s="163">
        <v>2995</v>
      </c>
      <c r="E425" s="163">
        <v>4280</v>
      </c>
      <c r="F425" s="92">
        <v>7.07</v>
      </c>
      <c r="G425" s="163">
        <v>1067</v>
      </c>
      <c r="H425" s="163">
        <v>820</v>
      </c>
      <c r="I425" s="163">
        <v>0</v>
      </c>
      <c r="J425" s="163">
        <v>240</v>
      </c>
      <c r="K425" s="163">
        <v>800</v>
      </c>
      <c r="L425" s="163">
        <v>320</v>
      </c>
      <c r="M425" s="163">
        <v>116</v>
      </c>
      <c r="N425" s="97">
        <v>1.88</v>
      </c>
      <c r="O425" s="164"/>
      <c r="P425" s="211">
        <v>362</v>
      </c>
      <c r="Q425" s="163">
        <v>10</v>
      </c>
      <c r="R425" s="165"/>
      <c r="S425" s="205"/>
      <c r="T425" s="166"/>
    </row>
    <row r="426" spans="1:20" ht="15" customHeight="1">
      <c r="A426" s="162">
        <v>39380</v>
      </c>
      <c r="B426" s="92"/>
      <c r="C426" s="92">
        <v>9.77</v>
      </c>
      <c r="D426" s="163">
        <v>5280</v>
      </c>
      <c r="E426" s="163">
        <v>7600</v>
      </c>
      <c r="F426" s="92">
        <v>7.76</v>
      </c>
      <c r="G426" s="163">
        <v>1862</v>
      </c>
      <c r="H426" s="163">
        <v>1400</v>
      </c>
      <c r="I426" s="163">
        <v>0</v>
      </c>
      <c r="J426" s="163">
        <v>210</v>
      </c>
      <c r="K426" s="163">
        <v>1590</v>
      </c>
      <c r="L426" s="163">
        <v>636</v>
      </c>
      <c r="M426" s="163">
        <v>232</v>
      </c>
      <c r="N426" s="97">
        <v>1.68</v>
      </c>
      <c r="O426" s="164"/>
      <c r="P426" s="211">
        <v>780</v>
      </c>
      <c r="Q426" s="163">
        <v>20.5</v>
      </c>
      <c r="R426" s="165"/>
      <c r="S426" s="205"/>
      <c r="T426" s="166"/>
    </row>
    <row r="427" spans="1:20" ht="15" customHeight="1">
      <c r="A427" s="162">
        <v>39401</v>
      </c>
      <c r="B427" s="92"/>
      <c r="C427" s="92">
        <v>7.72</v>
      </c>
      <c r="D427" s="163">
        <v>8230</v>
      </c>
      <c r="E427" s="163">
        <v>12000</v>
      </c>
      <c r="F427" s="92">
        <v>7.8</v>
      </c>
      <c r="G427" s="163">
        <v>3020</v>
      </c>
      <c r="H427" s="163">
        <v>2300</v>
      </c>
      <c r="I427" s="163">
        <v>0</v>
      </c>
      <c r="J427" s="163">
        <v>145</v>
      </c>
      <c r="K427" s="163">
        <v>145</v>
      </c>
      <c r="L427" s="163">
        <v>672</v>
      </c>
      <c r="M427" s="163">
        <v>244.8</v>
      </c>
      <c r="N427" s="97">
        <v>1.56</v>
      </c>
      <c r="O427" s="164"/>
      <c r="P427" s="211">
        <v>1865</v>
      </c>
      <c r="Q427" s="163">
        <v>31</v>
      </c>
      <c r="R427" s="165"/>
      <c r="S427" s="205"/>
      <c r="T427" s="166"/>
    </row>
    <row r="428" spans="1:20" ht="15" customHeight="1">
      <c r="A428" s="162">
        <v>39430</v>
      </c>
      <c r="B428" s="92"/>
      <c r="C428" s="92">
        <v>2.87</v>
      </c>
      <c r="D428" s="163">
        <v>10410</v>
      </c>
      <c r="E428" s="163">
        <v>14900</v>
      </c>
      <c r="F428" s="92">
        <v>7.76</v>
      </c>
      <c r="G428" s="163">
        <v>3870</v>
      </c>
      <c r="H428" s="163">
        <v>2500</v>
      </c>
      <c r="I428" s="163">
        <v>0</v>
      </c>
      <c r="J428" s="163">
        <v>350</v>
      </c>
      <c r="K428" s="163">
        <v>3140</v>
      </c>
      <c r="L428" s="163">
        <v>1257</v>
      </c>
      <c r="M428" s="163">
        <v>458</v>
      </c>
      <c r="N428" s="97">
        <v>2.12</v>
      </c>
      <c r="O428" s="164"/>
      <c r="P428" s="211">
        <v>1511.5</v>
      </c>
      <c r="Q428" s="163">
        <v>40</v>
      </c>
      <c r="R428" s="165"/>
      <c r="S428" s="205"/>
      <c r="T428" s="166"/>
    </row>
    <row r="429" spans="1:20" ht="15" customHeight="1">
      <c r="A429" s="162">
        <v>39478</v>
      </c>
      <c r="B429" s="92"/>
      <c r="C429" s="198">
        <v>4.05</v>
      </c>
      <c r="D429" s="163">
        <v>23045</v>
      </c>
      <c r="E429" s="163">
        <v>35200</v>
      </c>
      <c r="F429" s="92">
        <v>8.13</v>
      </c>
      <c r="G429" s="163">
        <v>9517</v>
      </c>
      <c r="H429" s="163">
        <v>4800</v>
      </c>
      <c r="I429" s="163">
        <v>0</v>
      </c>
      <c r="J429" s="163">
        <v>640</v>
      </c>
      <c r="K429" s="163">
        <v>5600</v>
      </c>
      <c r="L429" s="163">
        <v>2242</v>
      </c>
      <c r="M429" s="163">
        <v>816</v>
      </c>
      <c r="N429" s="97">
        <v>2.72</v>
      </c>
      <c r="O429" s="164"/>
      <c r="P429" s="211">
        <v>4550</v>
      </c>
      <c r="Q429" s="163">
        <v>90</v>
      </c>
      <c r="R429" s="165"/>
      <c r="S429" s="205"/>
      <c r="T429" s="166"/>
    </row>
    <row r="430" spans="1:20" ht="15" customHeight="1">
      <c r="A430" s="162">
        <v>39506</v>
      </c>
      <c r="B430" s="92"/>
      <c r="C430" s="92">
        <v>3.67</v>
      </c>
      <c r="D430" s="163">
        <v>23118</v>
      </c>
      <c r="E430" s="163">
        <v>28500</v>
      </c>
      <c r="F430" s="92">
        <v>8.07</v>
      </c>
      <c r="G430" s="163">
        <v>9762.5</v>
      </c>
      <c r="H430" s="163">
        <v>1172</v>
      </c>
      <c r="I430" s="163">
        <v>0</v>
      </c>
      <c r="J430" s="163">
        <v>45</v>
      </c>
      <c r="K430" s="163"/>
      <c r="L430" s="163">
        <v>852.8</v>
      </c>
      <c r="M430" s="163">
        <v>374.4</v>
      </c>
      <c r="N430" s="97">
        <v>1.4</v>
      </c>
      <c r="O430" s="164"/>
      <c r="P430" s="211">
        <v>4600</v>
      </c>
      <c r="Q430" s="163">
        <v>370.5</v>
      </c>
      <c r="R430" s="165"/>
      <c r="S430" s="205"/>
      <c r="T430" s="166"/>
    </row>
    <row r="431" spans="1:20" ht="15" customHeight="1">
      <c r="A431" s="162">
        <v>39524</v>
      </c>
      <c r="B431" s="92"/>
      <c r="C431" s="92">
        <v>6.03</v>
      </c>
      <c r="D431" s="163">
        <v>9980</v>
      </c>
      <c r="E431" s="163">
        <v>14400</v>
      </c>
      <c r="F431" s="92">
        <v>7.93</v>
      </c>
      <c r="G431" s="163">
        <v>3632</v>
      </c>
      <c r="H431" s="163">
        <v>2500</v>
      </c>
      <c r="I431" s="163">
        <v>0</v>
      </c>
      <c r="J431" s="163">
        <v>225</v>
      </c>
      <c r="K431" s="163">
        <v>1234</v>
      </c>
      <c r="L431" s="163">
        <v>494</v>
      </c>
      <c r="M431" s="163">
        <v>180</v>
      </c>
      <c r="N431" s="97">
        <v>2.1</v>
      </c>
      <c r="O431" s="164"/>
      <c r="P431" s="211">
        <v>2710</v>
      </c>
      <c r="Q431" s="163">
        <v>42</v>
      </c>
      <c r="R431" s="165"/>
      <c r="S431" s="205"/>
      <c r="T431" s="166"/>
    </row>
    <row r="432" spans="1:20" ht="15" customHeight="1">
      <c r="A432" s="162">
        <v>39555</v>
      </c>
      <c r="B432" s="92"/>
      <c r="C432" s="92">
        <v>8.82</v>
      </c>
      <c r="D432" s="163">
        <v>6200</v>
      </c>
      <c r="E432" s="163">
        <v>8600</v>
      </c>
      <c r="F432" s="92">
        <v>8.18</v>
      </c>
      <c r="G432" s="163">
        <v>2832</v>
      </c>
      <c r="H432" s="163">
        <v>1160</v>
      </c>
      <c r="I432" s="163">
        <v>0</v>
      </c>
      <c r="J432" s="163">
        <v>160</v>
      </c>
      <c r="K432" s="163">
        <v>1065</v>
      </c>
      <c r="L432" s="163">
        <v>426</v>
      </c>
      <c r="M432" s="163">
        <v>155</v>
      </c>
      <c r="N432" s="97">
        <v>1.82</v>
      </c>
      <c r="O432" s="164"/>
      <c r="P432" s="211">
        <v>1660</v>
      </c>
      <c r="Q432" s="163">
        <v>23.2</v>
      </c>
      <c r="R432" s="165"/>
      <c r="S432" s="205"/>
      <c r="T432" s="166"/>
    </row>
    <row r="433" spans="1:20" ht="15" customHeight="1">
      <c r="A433" s="162">
        <v>39586</v>
      </c>
      <c r="B433" s="197">
        <v>0.52</v>
      </c>
      <c r="C433" s="197">
        <v>6.08</v>
      </c>
      <c r="D433" s="163">
        <v>6205</v>
      </c>
      <c r="E433" s="163">
        <v>8930</v>
      </c>
      <c r="F433" s="92">
        <v>8.26</v>
      </c>
      <c r="G433" s="163">
        <v>2568</v>
      </c>
      <c r="H433" s="163">
        <v>1260</v>
      </c>
      <c r="I433" s="163">
        <v>0</v>
      </c>
      <c r="J433" s="163">
        <v>238</v>
      </c>
      <c r="K433" s="163">
        <v>1100</v>
      </c>
      <c r="L433" s="163">
        <v>440</v>
      </c>
      <c r="M433" s="163">
        <v>160</v>
      </c>
      <c r="N433" s="97">
        <v>1.48</v>
      </c>
      <c r="O433" s="164"/>
      <c r="P433" s="211">
        <v>1540</v>
      </c>
      <c r="Q433" s="163">
        <v>22.5</v>
      </c>
      <c r="R433" s="165"/>
      <c r="S433" s="205"/>
      <c r="T433" s="166"/>
    </row>
    <row r="434" spans="1:20" ht="15" customHeight="1">
      <c r="A434" s="162">
        <v>39611</v>
      </c>
      <c r="B434" s="196">
        <v>0.6</v>
      </c>
      <c r="C434" s="196">
        <v>8.74</v>
      </c>
      <c r="D434" s="163">
        <v>8870</v>
      </c>
      <c r="E434" s="163">
        <v>14340</v>
      </c>
      <c r="F434" s="92">
        <v>8.32</v>
      </c>
      <c r="G434" s="163">
        <v>3106</v>
      </c>
      <c r="H434" s="163">
        <v>2400</v>
      </c>
      <c r="I434" s="163">
        <v>0</v>
      </c>
      <c r="J434" s="163">
        <v>305</v>
      </c>
      <c r="K434" s="163">
        <v>1475</v>
      </c>
      <c r="L434" s="163">
        <v>590.5</v>
      </c>
      <c r="M434" s="163">
        <v>215</v>
      </c>
      <c r="N434" s="97">
        <v>1.14</v>
      </c>
      <c r="O434" s="164"/>
      <c r="P434" s="211">
        <v>2184</v>
      </c>
      <c r="Q434" s="163">
        <v>28</v>
      </c>
      <c r="R434" s="165"/>
      <c r="S434" s="205"/>
      <c r="T434" s="166"/>
    </row>
    <row r="435" spans="1:20" ht="15" customHeight="1">
      <c r="A435" s="162">
        <v>39631</v>
      </c>
      <c r="B435" s="196">
        <v>0.72</v>
      </c>
      <c r="C435" s="196">
        <v>9.13</v>
      </c>
      <c r="D435" s="163">
        <v>4835</v>
      </c>
      <c r="E435" s="163">
        <v>7490</v>
      </c>
      <c r="F435" s="92">
        <v>8.12</v>
      </c>
      <c r="G435" s="163">
        <v>1458</v>
      </c>
      <c r="H435" s="163">
        <v>1340</v>
      </c>
      <c r="I435" s="163">
        <v>0</v>
      </c>
      <c r="J435" s="163">
        <v>230</v>
      </c>
      <c r="K435" s="163">
        <v>1220</v>
      </c>
      <c r="L435" s="163">
        <v>488</v>
      </c>
      <c r="M435" s="163">
        <v>177</v>
      </c>
      <c r="N435" s="97">
        <v>0.98</v>
      </c>
      <c r="O435" s="164"/>
      <c r="P435" s="211">
        <v>770</v>
      </c>
      <c r="Q435" s="163">
        <v>18.75</v>
      </c>
      <c r="R435" s="165"/>
      <c r="S435" s="205"/>
      <c r="T435" s="166"/>
    </row>
    <row r="436" spans="1:20" ht="15" customHeight="1">
      <c r="A436" s="162">
        <v>39666</v>
      </c>
      <c r="B436" s="197">
        <v>0.92</v>
      </c>
      <c r="C436" s="197">
        <v>22.27</v>
      </c>
      <c r="D436" s="163">
        <v>3410</v>
      </c>
      <c r="E436" s="163">
        <v>5110</v>
      </c>
      <c r="F436" s="92">
        <v>8.09</v>
      </c>
      <c r="G436" s="163">
        <v>1009</v>
      </c>
      <c r="H436" s="163">
        <v>1020</v>
      </c>
      <c r="I436" s="163">
        <v>0</v>
      </c>
      <c r="J436" s="163">
        <v>245</v>
      </c>
      <c r="K436" s="163">
        <v>1012</v>
      </c>
      <c r="L436" s="163">
        <v>405.2</v>
      </c>
      <c r="M436" s="163">
        <v>147</v>
      </c>
      <c r="N436" s="97">
        <v>1.06</v>
      </c>
      <c r="O436" s="164"/>
      <c r="P436" s="211">
        <v>485</v>
      </c>
      <c r="Q436" s="163">
        <v>16</v>
      </c>
      <c r="R436" s="165"/>
      <c r="S436" s="205"/>
      <c r="T436" s="166"/>
    </row>
    <row r="437" spans="1:20" ht="15" customHeight="1">
      <c r="A437" s="162">
        <v>39695</v>
      </c>
      <c r="B437" s="197">
        <v>0.66</v>
      </c>
      <c r="C437" s="197">
        <v>10.16</v>
      </c>
      <c r="D437" s="163">
        <v>4260</v>
      </c>
      <c r="E437" s="163">
        <v>7100</v>
      </c>
      <c r="F437" s="92">
        <v>8.18</v>
      </c>
      <c r="G437" s="163">
        <v>1843.5</v>
      </c>
      <c r="H437" s="163">
        <v>1120</v>
      </c>
      <c r="I437" s="163">
        <v>0</v>
      </c>
      <c r="J437" s="163">
        <v>144</v>
      </c>
      <c r="K437" s="163">
        <v>1373</v>
      </c>
      <c r="L437" s="163">
        <v>550</v>
      </c>
      <c r="M437" s="163">
        <v>199</v>
      </c>
      <c r="N437" s="97">
        <v>1.16</v>
      </c>
      <c r="O437" s="164"/>
      <c r="P437" s="211">
        <v>770</v>
      </c>
      <c r="Q437" s="163">
        <v>22</v>
      </c>
      <c r="R437" s="165"/>
      <c r="S437" s="205"/>
      <c r="T437" s="166"/>
    </row>
    <row r="438" spans="1:20" ht="15" customHeight="1">
      <c r="A438" s="162">
        <v>39729</v>
      </c>
      <c r="B438" s="197">
        <v>0.6</v>
      </c>
      <c r="C438" s="197">
        <v>8.74</v>
      </c>
      <c r="D438" s="163">
        <v>9024</v>
      </c>
      <c r="E438" s="163">
        <v>12930</v>
      </c>
      <c r="F438" s="92">
        <v>8.13</v>
      </c>
      <c r="G438" s="163">
        <v>3213</v>
      </c>
      <c r="H438" s="163">
        <v>2400</v>
      </c>
      <c r="I438" s="163">
        <v>0</v>
      </c>
      <c r="J438" s="163">
        <v>204</v>
      </c>
      <c r="K438" s="163">
        <v>1380</v>
      </c>
      <c r="L438" s="163">
        <v>552</v>
      </c>
      <c r="M438" s="163">
        <v>201</v>
      </c>
      <c r="N438" s="97">
        <v>1.8</v>
      </c>
      <c r="O438" s="164"/>
      <c r="P438" s="211">
        <v>2278</v>
      </c>
      <c r="Q438" s="163">
        <v>36</v>
      </c>
      <c r="R438" s="165"/>
      <c r="S438" s="205"/>
      <c r="T438" s="166"/>
    </row>
    <row r="439" spans="1:20" ht="15" customHeight="1">
      <c r="A439" s="162">
        <v>39764</v>
      </c>
      <c r="B439" s="197">
        <v>0.4</v>
      </c>
      <c r="C439" s="197">
        <v>2.03</v>
      </c>
      <c r="D439" s="163">
        <v>13690</v>
      </c>
      <c r="E439" s="163">
        <v>21160</v>
      </c>
      <c r="F439" s="92">
        <v>7.94</v>
      </c>
      <c r="G439" s="163">
        <v>5028</v>
      </c>
      <c r="H439" s="163">
        <v>3600</v>
      </c>
      <c r="I439" s="163">
        <v>0</v>
      </c>
      <c r="J439" s="163">
        <v>196</v>
      </c>
      <c r="K439" s="163">
        <v>2485</v>
      </c>
      <c r="L439" s="163">
        <v>995</v>
      </c>
      <c r="M439" s="163">
        <v>362</v>
      </c>
      <c r="N439" s="97">
        <v>1.94</v>
      </c>
      <c r="O439" s="164"/>
      <c r="P439" s="211">
        <v>3212</v>
      </c>
      <c r="Q439" s="163">
        <v>43</v>
      </c>
      <c r="R439" s="165"/>
      <c r="S439" s="205"/>
      <c r="T439" s="166"/>
    </row>
    <row r="440" spans="1:20" ht="15" customHeight="1">
      <c r="A440" s="162">
        <v>39785</v>
      </c>
      <c r="B440" s="197">
        <v>0.25</v>
      </c>
      <c r="C440" s="197">
        <v>0.61</v>
      </c>
      <c r="D440" s="163">
        <v>17105</v>
      </c>
      <c r="E440" s="163">
        <v>25600</v>
      </c>
      <c r="F440" s="92">
        <v>8.37</v>
      </c>
      <c r="G440" s="163">
        <v>7100</v>
      </c>
      <c r="H440" s="163">
        <v>3200</v>
      </c>
      <c r="I440" s="163">
        <v>0</v>
      </c>
      <c r="J440" s="163">
        <v>116</v>
      </c>
      <c r="K440" s="163">
        <v>3150</v>
      </c>
      <c r="L440" s="163">
        <v>1261</v>
      </c>
      <c r="M440" s="163">
        <v>459</v>
      </c>
      <c r="N440" s="97">
        <v>1.78</v>
      </c>
      <c r="O440" s="164"/>
      <c r="P440" s="211">
        <v>3830</v>
      </c>
      <c r="Q440" s="163">
        <v>68</v>
      </c>
      <c r="R440" s="165"/>
      <c r="S440" s="205"/>
      <c r="T440" s="166"/>
    </row>
    <row r="441" spans="1:20" ht="15" customHeight="1">
      <c r="A441" s="161" t="s">
        <v>87</v>
      </c>
      <c r="B441" s="169">
        <f>MIN(B10:B440)</f>
        <v>0.12</v>
      </c>
      <c r="C441" s="169">
        <f aca="true" t="shared" si="0" ref="C441:O441">MIN(C10:C440)</f>
        <v>0</v>
      </c>
      <c r="D441" s="168">
        <f t="shared" si="0"/>
        <v>200</v>
      </c>
      <c r="E441" s="168">
        <f>MIN(E10:E440)</f>
        <v>1850</v>
      </c>
      <c r="F441" s="169">
        <f t="shared" si="0"/>
        <v>5.3</v>
      </c>
      <c r="G441" s="168">
        <f t="shared" si="0"/>
        <v>164</v>
      </c>
      <c r="H441" s="168">
        <f t="shared" si="0"/>
        <v>88.09</v>
      </c>
      <c r="I441" s="168">
        <f t="shared" si="0"/>
        <v>0</v>
      </c>
      <c r="J441" s="168">
        <f t="shared" si="0"/>
        <v>2.1</v>
      </c>
      <c r="K441" s="168">
        <f t="shared" si="0"/>
        <v>145</v>
      </c>
      <c r="L441" s="168">
        <f t="shared" si="0"/>
        <v>26.75</v>
      </c>
      <c r="M441" s="168">
        <f t="shared" si="0"/>
        <v>3</v>
      </c>
      <c r="N441" s="220">
        <f t="shared" si="0"/>
        <v>0.1</v>
      </c>
      <c r="O441" s="171">
        <f t="shared" si="0"/>
        <v>0.01</v>
      </c>
      <c r="P441" s="168">
        <f>MIN(P10:P440)</f>
        <v>108</v>
      </c>
      <c r="Q441" s="168">
        <f>MIN(Q10:Q440)</f>
        <v>2.5</v>
      </c>
      <c r="R441" s="170">
        <f>MIN(R10:R440)</f>
        <v>0.6</v>
      </c>
      <c r="S441" s="168">
        <f>MIN(S10:S440)</f>
        <v>5</v>
      </c>
      <c r="T441" s="172"/>
    </row>
    <row r="442" spans="1:20" ht="15" customHeight="1">
      <c r="A442" s="161" t="s">
        <v>88</v>
      </c>
      <c r="B442" s="169">
        <f>AVERAGE(B10:B440)</f>
        <v>1.6094491315136474</v>
      </c>
      <c r="C442" s="169">
        <f aca="true" t="shared" si="1" ref="C442:K442">AVERAGE(C10:C440)</f>
        <v>25.876113207547142</v>
      </c>
      <c r="D442" s="168">
        <f>AVERAGE(D10:D440)</f>
        <v>10336.724182741118</v>
      </c>
      <c r="E442" s="168">
        <f>AVERAGE(E10:E440)</f>
        <v>13979.148148148148</v>
      </c>
      <c r="F442" s="169">
        <f t="shared" si="1"/>
        <v>7.944970059880249</v>
      </c>
      <c r="G442" s="168">
        <f>AVERAGE(G10:G440)</f>
        <v>3469.1830870712397</v>
      </c>
      <c r="H442" s="168">
        <f t="shared" si="1"/>
        <v>2301.811361111111</v>
      </c>
      <c r="I442" s="168">
        <f t="shared" si="1"/>
        <v>3.7705426356589147</v>
      </c>
      <c r="J442" s="168">
        <f>AVERAGE(J10:J440)</f>
        <v>129.20815789473684</v>
      </c>
      <c r="K442" s="168">
        <f t="shared" si="1"/>
        <v>2016.3376657824936</v>
      </c>
      <c r="L442" s="168">
        <f>AVERAGE(L32:L440)</f>
        <v>449.7838888888889</v>
      </c>
      <c r="M442" s="168">
        <f aca="true" t="shared" si="2" ref="M442:S442">AVERAGE(M10:M440)</f>
        <v>237.7656419098144</v>
      </c>
      <c r="N442" s="220">
        <f t="shared" si="2"/>
        <v>1.1092748091603055</v>
      </c>
      <c r="O442" s="171">
        <f t="shared" si="2"/>
        <v>0.036230769230769226</v>
      </c>
      <c r="P442" s="168">
        <f t="shared" si="2"/>
        <v>1706.0924166666666</v>
      </c>
      <c r="Q442" s="168">
        <f t="shared" si="2"/>
        <v>45.06208333333333</v>
      </c>
      <c r="R442" s="170">
        <f t="shared" si="2"/>
        <v>3.55</v>
      </c>
      <c r="S442" s="168">
        <f t="shared" si="2"/>
        <v>18.733333333333334</v>
      </c>
      <c r="T442" s="172"/>
    </row>
    <row r="443" spans="1:20" ht="15" customHeight="1">
      <c r="A443" s="161" t="s">
        <v>89</v>
      </c>
      <c r="B443" s="169">
        <f aca="true" t="shared" si="3" ref="B443:O443">MAX(B10:B440)</f>
        <v>4.13</v>
      </c>
      <c r="C443" s="169">
        <f t="shared" si="3"/>
        <v>147.712</v>
      </c>
      <c r="D443" s="168">
        <f t="shared" si="3"/>
        <v>54644</v>
      </c>
      <c r="E443" s="168">
        <f t="shared" si="3"/>
        <v>71900</v>
      </c>
      <c r="F443" s="169">
        <f t="shared" si="3"/>
        <v>9.93</v>
      </c>
      <c r="G443" s="168">
        <f t="shared" si="3"/>
        <v>25900</v>
      </c>
      <c r="H443" s="168">
        <f t="shared" si="3"/>
        <v>9679</v>
      </c>
      <c r="I443" s="168">
        <f t="shared" si="3"/>
        <v>102</v>
      </c>
      <c r="J443" s="168">
        <f t="shared" si="3"/>
        <v>640</v>
      </c>
      <c r="K443" s="168">
        <f t="shared" si="3"/>
        <v>10800</v>
      </c>
      <c r="L443" s="168">
        <f t="shared" si="3"/>
        <v>2242</v>
      </c>
      <c r="M443" s="168">
        <f t="shared" si="3"/>
        <v>1895.4</v>
      </c>
      <c r="N443" s="220">
        <f t="shared" si="3"/>
        <v>3</v>
      </c>
      <c r="O443" s="171">
        <f t="shared" si="3"/>
        <v>0.067</v>
      </c>
      <c r="P443" s="168">
        <f>MAX(P10:P440)</f>
        <v>15870</v>
      </c>
      <c r="Q443" s="168">
        <f>MAX(Q10:Q440)</f>
        <v>370.5</v>
      </c>
      <c r="R443" s="170">
        <f>MAX(R10:R440)</f>
        <v>15.4</v>
      </c>
      <c r="S443" s="168">
        <f>MAX(S10:S440)</f>
        <v>45</v>
      </c>
      <c r="T443" s="172"/>
    </row>
    <row r="444" spans="1:20" ht="15" customHeight="1">
      <c r="A444" s="153"/>
      <c r="B444" s="154"/>
      <c r="C444" s="154"/>
      <c r="D444" s="156"/>
      <c r="E444" s="156"/>
      <c r="F444" s="155"/>
      <c r="G444" s="156"/>
      <c r="H444" s="156"/>
      <c r="I444" s="156"/>
      <c r="J444" s="156"/>
      <c r="K444" s="156"/>
      <c r="L444" s="156"/>
      <c r="M444" s="156"/>
      <c r="N444" s="221"/>
      <c r="O444" s="159"/>
      <c r="P444" s="212"/>
      <c r="Q444" s="156"/>
      <c r="R444" s="160"/>
      <c r="S444" s="206"/>
      <c r="T444" s="158"/>
    </row>
    <row r="445" spans="1:20" ht="15" customHeight="1">
      <c r="A445" s="153"/>
      <c r="B445" s="154"/>
      <c r="C445" s="154"/>
      <c r="D445" s="156"/>
      <c r="E445" s="156"/>
      <c r="F445" s="199"/>
      <c r="G445" s="199"/>
      <c r="H445" s="200"/>
      <c r="I445" s="156"/>
      <c r="J445" s="156"/>
      <c r="K445" s="156"/>
      <c r="L445" s="156"/>
      <c r="M445" s="156"/>
      <c r="N445" s="221"/>
      <c r="O445" s="159"/>
      <c r="P445" s="212"/>
      <c r="Q445" s="156"/>
      <c r="R445" s="160"/>
      <c r="S445" s="206"/>
      <c r="T445" s="158"/>
    </row>
    <row r="446" spans="1:20" ht="15" customHeight="1">
      <c r="A446" s="153"/>
      <c r="B446" s="154"/>
      <c r="C446" s="154"/>
      <c r="D446" s="156"/>
      <c r="E446" s="156"/>
      <c r="F446" s="199"/>
      <c r="G446" s="199"/>
      <c r="H446" s="200"/>
      <c r="I446" s="156"/>
      <c r="J446" s="156"/>
      <c r="K446" s="156"/>
      <c r="L446" s="156"/>
      <c r="M446" s="156"/>
      <c r="N446" s="221"/>
      <c r="O446" s="159"/>
      <c r="P446" s="212"/>
      <c r="Q446" s="156"/>
      <c r="R446" s="160"/>
      <c r="S446" s="206"/>
      <c r="T446" s="158"/>
    </row>
    <row r="447" spans="1:20" ht="15" customHeight="1">
      <c r="A447" s="153"/>
      <c r="B447" s="154"/>
      <c r="C447" s="154"/>
      <c r="D447" s="156"/>
      <c r="E447" s="156" t="s">
        <v>90</v>
      </c>
      <c r="F447" s="199"/>
      <c r="G447" s="199"/>
      <c r="H447" s="200"/>
      <c r="I447" s="156"/>
      <c r="J447" s="156"/>
      <c r="K447" s="156"/>
      <c r="L447" s="156"/>
      <c r="M447" s="156"/>
      <c r="N447" s="221"/>
      <c r="O447" s="159"/>
      <c r="P447" s="212"/>
      <c r="Q447" s="156"/>
      <c r="R447" s="160"/>
      <c r="S447" s="206"/>
      <c r="T447" s="158"/>
    </row>
    <row r="448" spans="1:20" ht="15" customHeight="1">
      <c r="A448" s="153"/>
      <c r="B448" s="154"/>
      <c r="C448" s="154"/>
      <c r="D448" s="156"/>
      <c r="E448" s="156"/>
      <c r="F448" s="199"/>
      <c r="G448" s="199"/>
      <c r="H448" s="200"/>
      <c r="I448" s="156"/>
      <c r="J448" s="156"/>
      <c r="K448" s="156"/>
      <c r="L448" s="156"/>
      <c r="M448" s="156"/>
      <c r="N448" s="221"/>
      <c r="O448" s="159"/>
      <c r="P448" s="212"/>
      <c r="Q448" s="156"/>
      <c r="R448" s="160"/>
      <c r="S448" s="206"/>
      <c r="T448" s="158"/>
    </row>
    <row r="449" spans="1:18" ht="15" customHeight="1">
      <c r="A449" s="153"/>
      <c r="B449" s="154"/>
      <c r="C449" s="154"/>
      <c r="D449" s="156"/>
      <c r="E449" s="156"/>
      <c r="F449" s="199"/>
      <c r="G449" s="199"/>
      <c r="H449" s="200"/>
      <c r="I449" s="156"/>
      <c r="J449" s="156"/>
      <c r="K449" s="156"/>
      <c r="L449" s="156"/>
      <c r="M449" s="156"/>
      <c r="N449" s="221"/>
      <c r="O449" s="157"/>
      <c r="P449" s="212"/>
      <c r="Q449" s="156"/>
      <c r="R449" s="13"/>
    </row>
    <row r="450" spans="1:9" ht="15" customHeight="1">
      <c r="A450" s="15" t="s">
        <v>50</v>
      </c>
      <c r="E450" s="156"/>
      <c r="F450" s="199"/>
      <c r="G450" s="199"/>
      <c r="H450" s="200"/>
      <c r="I450" s="156"/>
    </row>
    <row r="451" spans="2:9" ht="15" customHeight="1">
      <c r="B451" s="11" t="s">
        <v>34</v>
      </c>
      <c r="E451" s="156"/>
      <c r="F451" s="199"/>
      <c r="G451" s="199"/>
      <c r="H451" s="200"/>
      <c r="I451" s="156"/>
    </row>
    <row r="452" spans="2:9" ht="15" customHeight="1">
      <c r="B452" s="11" t="s">
        <v>35</v>
      </c>
      <c r="E452" s="156"/>
      <c r="F452" s="199"/>
      <c r="G452" s="199"/>
      <c r="H452" s="200"/>
      <c r="I452" s="156"/>
    </row>
    <row r="453" spans="2:9" ht="15" customHeight="1">
      <c r="B453" s="11" t="s">
        <v>36</v>
      </c>
      <c r="E453" s="156"/>
      <c r="F453" s="199"/>
      <c r="G453" s="199"/>
      <c r="H453" s="200"/>
      <c r="I453" s="156"/>
    </row>
    <row r="454" spans="2:9" ht="15" customHeight="1">
      <c r="B454" s="11" t="s">
        <v>37</v>
      </c>
      <c r="E454" s="156"/>
      <c r="F454" s="199"/>
      <c r="G454" s="199"/>
      <c r="H454" s="200"/>
      <c r="I454" s="156"/>
    </row>
    <row r="455" spans="2:9" ht="15" customHeight="1">
      <c r="B455" s="11" t="s">
        <v>38</v>
      </c>
      <c r="E455" s="156"/>
      <c r="F455" s="199"/>
      <c r="G455" s="199"/>
      <c r="H455" s="200"/>
      <c r="I455" s="156"/>
    </row>
    <row r="456" spans="5:9" ht="15" customHeight="1">
      <c r="E456" s="156"/>
      <c r="F456" s="155"/>
      <c r="G456" s="156"/>
      <c r="H456" s="156"/>
      <c r="I456" s="156"/>
    </row>
  </sheetData>
  <printOptions/>
  <pageMargins left="0.5905511811023623" right="0.6692913385826772" top="1.1023622047244095" bottom="0.2755905511811024" header="0.5118110236220472" footer="0"/>
  <pageSetup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0">
      <selection activeCell="B39" sqref="B39"/>
    </sheetView>
  </sheetViews>
  <sheetFormatPr defaultColWidth="11.5546875" defaultRowHeight="15"/>
  <cols>
    <col min="1" max="1" width="7.77734375" style="0" customWidth="1"/>
    <col min="2" max="5" width="4.77734375" style="0" customWidth="1"/>
    <col min="6" max="6" width="4.5546875" style="0" customWidth="1"/>
    <col min="7" max="13" width="4.77734375" style="0" customWidth="1"/>
    <col min="14" max="15" width="6.99609375" style="0" customWidth="1"/>
    <col min="16" max="16" width="6.77734375" style="0" customWidth="1"/>
    <col min="17" max="17" width="7.88671875" style="0" customWidth="1"/>
  </cols>
  <sheetData>
    <row r="1" spans="1:17" ht="15">
      <c r="A1" s="100" t="s">
        <v>51</v>
      </c>
      <c r="B1" s="101"/>
      <c r="C1" s="148"/>
      <c r="D1" s="102"/>
      <c r="E1" s="102"/>
      <c r="F1" s="103"/>
      <c r="G1" s="104"/>
      <c r="H1" s="104"/>
      <c r="I1" s="105" t="s">
        <v>0</v>
      </c>
      <c r="J1" s="106"/>
      <c r="K1" s="107" t="s">
        <v>6</v>
      </c>
      <c r="L1" s="107"/>
      <c r="M1" s="108"/>
      <c r="N1" s="109"/>
      <c r="O1" s="110"/>
      <c r="P1" s="109"/>
      <c r="Q1" s="111"/>
    </row>
    <row r="2" spans="1:17" ht="15">
      <c r="A2" s="112" t="s">
        <v>39</v>
      </c>
      <c r="B2" s="113"/>
      <c r="C2" s="149"/>
      <c r="D2" s="114"/>
      <c r="E2" s="114"/>
      <c r="F2" s="115"/>
      <c r="G2" s="104"/>
      <c r="H2" s="104"/>
      <c r="I2" s="116" t="s">
        <v>1</v>
      </c>
      <c r="J2" s="117"/>
      <c r="K2" s="118" t="s">
        <v>2</v>
      </c>
      <c r="L2" s="118"/>
      <c r="M2" s="119"/>
      <c r="N2" s="120"/>
      <c r="O2" s="121"/>
      <c r="P2" s="120"/>
      <c r="Q2" s="122"/>
    </row>
    <row r="3" spans="1:17" ht="15.75" thickBot="1">
      <c r="A3" s="123" t="s">
        <v>52</v>
      </c>
      <c r="B3" s="124"/>
      <c r="C3" s="150"/>
      <c r="D3" s="125"/>
      <c r="E3" s="125"/>
      <c r="F3" s="126"/>
      <c r="G3" s="104"/>
      <c r="H3" s="104"/>
      <c r="I3" s="127" t="s">
        <v>85</v>
      </c>
      <c r="J3" s="128"/>
      <c r="K3" s="129"/>
      <c r="L3" s="129"/>
      <c r="M3" s="130"/>
      <c r="N3" s="128"/>
      <c r="O3" s="131"/>
      <c r="P3" s="132"/>
      <c r="Q3" s="133"/>
    </row>
    <row r="5" spans="7:11" ht="15.75">
      <c r="G5" s="25" t="s">
        <v>53</v>
      </c>
      <c r="H5" s="25"/>
      <c r="I5" s="25"/>
      <c r="J5" s="25"/>
      <c r="K5" s="25"/>
    </row>
    <row r="6" ht="15.75" thickBot="1"/>
    <row r="7" spans="1:17" ht="12.75" customHeight="1" thickTop="1">
      <c r="A7" s="73"/>
      <c r="B7" s="74"/>
      <c r="C7" s="74"/>
      <c r="D7" s="74"/>
      <c r="E7" s="75" t="s">
        <v>82</v>
      </c>
      <c r="F7" s="75"/>
      <c r="G7" s="75"/>
      <c r="H7" s="75"/>
      <c r="I7" s="75"/>
      <c r="J7" s="75"/>
      <c r="K7" s="74"/>
      <c r="L7" s="74"/>
      <c r="M7" s="74"/>
      <c r="N7" s="76" t="s">
        <v>54</v>
      </c>
      <c r="O7" s="77" t="s">
        <v>83</v>
      </c>
      <c r="P7" s="62"/>
      <c r="Q7" s="63"/>
    </row>
    <row r="8" spans="1:17" ht="12.7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26" t="s">
        <v>55</v>
      </c>
      <c r="O8" s="80" t="s">
        <v>56</v>
      </c>
      <c r="P8" s="81" t="s">
        <v>57</v>
      </c>
      <c r="Q8" s="82" t="s">
        <v>58</v>
      </c>
    </row>
    <row r="9" spans="1:17" ht="12.75" customHeight="1" thickBot="1">
      <c r="A9" s="36" t="s">
        <v>59</v>
      </c>
      <c r="B9" s="83" t="s">
        <v>60</v>
      </c>
      <c r="C9" s="83" t="s">
        <v>61</v>
      </c>
      <c r="D9" s="83" t="s">
        <v>62</v>
      </c>
      <c r="E9" s="83" t="s">
        <v>63</v>
      </c>
      <c r="F9" s="83" t="s">
        <v>64</v>
      </c>
      <c r="G9" s="83" t="s">
        <v>65</v>
      </c>
      <c r="H9" s="83" t="s">
        <v>66</v>
      </c>
      <c r="I9" s="83" t="s">
        <v>67</v>
      </c>
      <c r="J9" s="83" t="s">
        <v>68</v>
      </c>
      <c r="K9" s="83" t="s">
        <v>69</v>
      </c>
      <c r="L9" s="83" t="s">
        <v>70</v>
      </c>
      <c r="M9" s="83" t="s">
        <v>71</v>
      </c>
      <c r="N9" s="36" t="s">
        <v>84</v>
      </c>
      <c r="O9" s="83" t="s">
        <v>72</v>
      </c>
      <c r="P9" s="84" t="s">
        <v>72</v>
      </c>
      <c r="Q9" s="85" t="s">
        <v>55</v>
      </c>
    </row>
    <row r="10" spans="1:18" ht="12.75" customHeight="1" thickTop="1">
      <c r="A10" s="26">
        <v>1980</v>
      </c>
      <c r="B10" s="27">
        <v>0</v>
      </c>
      <c r="C10" s="27">
        <v>2.8</v>
      </c>
      <c r="D10" s="27">
        <v>11.1</v>
      </c>
      <c r="E10" s="27">
        <v>4</v>
      </c>
      <c r="F10" s="27">
        <v>10.7</v>
      </c>
      <c r="G10" s="27">
        <v>12.5</v>
      </c>
      <c r="H10" s="27">
        <v>9.7</v>
      </c>
      <c r="I10" s="27">
        <v>9</v>
      </c>
      <c r="J10" s="27">
        <v>7.5</v>
      </c>
      <c r="K10" s="27">
        <v>2.7</v>
      </c>
      <c r="L10" s="27">
        <v>1.3</v>
      </c>
      <c r="M10" s="27">
        <v>0.3</v>
      </c>
      <c r="N10" s="28">
        <f aca="true" t="shared" si="0" ref="N10:N28">IF(MOD(A10,4)&lt;&gt;0,Q10*365*86400/1000000,Q10*366*86400/1000000)</f>
        <v>189.10367999999997</v>
      </c>
      <c r="O10" s="27">
        <v>14</v>
      </c>
      <c r="P10" s="29">
        <v>0</v>
      </c>
      <c r="Q10" s="30">
        <f>SUM(B10*31,C10*29,D10*31,E10*30,F10*31,G10*30,H10*31,I10*31,J10*30,K10*31,L10*30,M10*31)/366</f>
        <v>5.980054644808742</v>
      </c>
      <c r="R10" s="31"/>
    </row>
    <row r="11" spans="1:18" ht="12.75" customHeight="1">
      <c r="A11" s="26">
        <v>1981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0.4</v>
      </c>
      <c r="H11" s="27">
        <v>3.3</v>
      </c>
      <c r="I11" s="27">
        <v>4.7</v>
      </c>
      <c r="J11" s="27">
        <v>1.5</v>
      </c>
      <c r="K11" s="27">
        <v>0</v>
      </c>
      <c r="L11" s="27">
        <v>0</v>
      </c>
      <c r="M11" s="27">
        <v>0</v>
      </c>
      <c r="N11" s="28">
        <f t="shared" si="0"/>
        <v>26.352</v>
      </c>
      <c r="O11" s="27">
        <v>5.2</v>
      </c>
      <c r="P11" s="29">
        <v>0</v>
      </c>
      <c r="Q11" s="30">
        <f>SUM(B11*31,C11*28,D11*31,E11*30,F11*31,G11*30,H11*31,I11*31,J11*30,K11*31,L11*30,M11*31)/365</f>
        <v>0.8356164383561644</v>
      </c>
      <c r="R11" s="31"/>
    </row>
    <row r="12" spans="1:18" ht="12.75" customHeight="1">
      <c r="A12" s="26">
        <v>1982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0.2</v>
      </c>
      <c r="L12" s="27">
        <v>0</v>
      </c>
      <c r="M12" s="27">
        <v>0.9</v>
      </c>
      <c r="N12" s="28">
        <f t="shared" si="0"/>
        <v>2.94624</v>
      </c>
      <c r="O12" s="27">
        <v>3.8</v>
      </c>
      <c r="P12" s="29">
        <v>0</v>
      </c>
      <c r="Q12" s="30">
        <f>SUM(B12*31,C12*28,D12*31,E12*30,F12*31,G12*30,H12*31,I12*31,J12*30,K12*31,L12*30,M12*31)/365</f>
        <v>0.09342465753424659</v>
      </c>
      <c r="R12" s="31"/>
    </row>
    <row r="13" spans="1:18" ht="12.75" customHeight="1">
      <c r="A13" s="26">
        <v>1983</v>
      </c>
      <c r="B13" s="27">
        <v>14.5</v>
      </c>
      <c r="C13" s="27">
        <v>48.8</v>
      </c>
      <c r="D13" s="27">
        <v>67.9</v>
      </c>
      <c r="E13" s="27">
        <v>85.2</v>
      </c>
      <c r="F13" s="27">
        <v>62.3</v>
      </c>
      <c r="G13" s="27">
        <v>83.7</v>
      </c>
      <c r="H13" s="27">
        <v>96.6</v>
      </c>
      <c r="I13" s="27">
        <v>93.1</v>
      </c>
      <c r="J13" s="27">
        <v>105.6</v>
      </c>
      <c r="K13" s="27">
        <v>57.8</v>
      </c>
      <c r="L13" s="27">
        <v>8.8</v>
      </c>
      <c r="M13" s="27">
        <v>11.4</v>
      </c>
      <c r="N13" s="28">
        <f t="shared" si="0"/>
        <v>1933.3728</v>
      </c>
      <c r="O13" s="32" t="s">
        <v>73</v>
      </c>
      <c r="P13" s="33" t="s">
        <v>73</v>
      </c>
      <c r="Q13" s="30">
        <f>SUM(B13*31,C13*28,D13*31,E13*30,F13*31,G13*30,H13*31,I13*31,J13*30,K13*31,L13*30,M13*31)/365</f>
        <v>61.30684931506849</v>
      </c>
      <c r="R13" s="31"/>
    </row>
    <row r="14" spans="1:18" ht="12.75" customHeight="1">
      <c r="A14" s="26">
        <v>1984</v>
      </c>
      <c r="B14" s="27">
        <v>28.8</v>
      </c>
      <c r="C14" s="27">
        <v>44.5</v>
      </c>
      <c r="D14" s="27">
        <v>58.8</v>
      </c>
      <c r="E14" s="27">
        <v>92.7</v>
      </c>
      <c r="F14" s="27">
        <v>95.9</v>
      </c>
      <c r="G14" s="27">
        <v>105.7</v>
      </c>
      <c r="H14" s="27">
        <v>73.8</v>
      </c>
      <c r="I14" s="27">
        <v>68.6</v>
      </c>
      <c r="J14" s="27">
        <v>104.2</v>
      </c>
      <c r="K14" s="27">
        <v>66.6</v>
      </c>
      <c r="L14" s="27">
        <v>42.4</v>
      </c>
      <c r="M14" s="27">
        <v>34</v>
      </c>
      <c r="N14" s="28">
        <f t="shared" si="0"/>
        <v>2148.0767999999994</v>
      </c>
      <c r="O14" s="27">
        <v>129.1</v>
      </c>
      <c r="P14" s="29">
        <v>21.4</v>
      </c>
      <c r="Q14" s="30">
        <f>SUM(B14*31,C14*29,D14*31,E14*30,F14*31,G14*30,H14*31,I14*31,J14*30,K14*31,L14*30,M14*31)/366</f>
        <v>67.92896174863387</v>
      </c>
      <c r="R14" s="31"/>
    </row>
    <row r="15" spans="1:18" ht="12.75" customHeight="1">
      <c r="A15" s="26">
        <v>1985</v>
      </c>
      <c r="B15" s="27">
        <v>82.6</v>
      </c>
      <c r="C15" s="27">
        <v>106.7</v>
      </c>
      <c r="D15" s="27">
        <v>68.8</v>
      </c>
      <c r="E15" s="27">
        <v>58</v>
      </c>
      <c r="F15" s="27">
        <v>52.2</v>
      </c>
      <c r="G15" s="27">
        <v>61</v>
      </c>
      <c r="H15" s="27">
        <v>49.2</v>
      </c>
      <c r="I15" s="27">
        <v>82.2</v>
      </c>
      <c r="J15" s="27">
        <v>53.2</v>
      </c>
      <c r="K15" s="27">
        <v>23.3</v>
      </c>
      <c r="L15" s="27">
        <v>13.1</v>
      </c>
      <c r="M15" s="27">
        <v>6.9</v>
      </c>
      <c r="N15" s="28">
        <f t="shared" si="0"/>
        <v>1716.5779200000002</v>
      </c>
      <c r="O15" s="27">
        <v>110.4</v>
      </c>
      <c r="P15" s="29">
        <v>4.6</v>
      </c>
      <c r="Q15" s="30">
        <f>SUM(B15*31,C15*28,D15*31,E15*30,F15*31,G15*30,H15*31,I15*31,J15*30,K15*31,L15*30,M15*31)/365</f>
        <v>54.432328767123295</v>
      </c>
      <c r="R15" s="31"/>
    </row>
    <row r="16" spans="1:18" ht="12.75" customHeight="1">
      <c r="A16" s="26">
        <v>1986</v>
      </c>
      <c r="B16" s="27">
        <v>6</v>
      </c>
      <c r="C16" s="27">
        <v>2.4</v>
      </c>
      <c r="D16" s="27">
        <v>1.6</v>
      </c>
      <c r="E16" s="27">
        <v>2.5</v>
      </c>
      <c r="F16" s="27">
        <v>4.3</v>
      </c>
      <c r="G16" s="27">
        <v>4.9</v>
      </c>
      <c r="H16" s="27">
        <v>10.6</v>
      </c>
      <c r="I16" s="27">
        <v>9.9</v>
      </c>
      <c r="J16" s="27">
        <v>10.9</v>
      </c>
      <c r="K16" s="27">
        <v>12.3</v>
      </c>
      <c r="L16" s="27">
        <v>7.7</v>
      </c>
      <c r="M16" s="27">
        <v>3.3</v>
      </c>
      <c r="N16" s="28">
        <f t="shared" si="0"/>
        <v>201.76128000000003</v>
      </c>
      <c r="O16" s="27">
        <v>14.2</v>
      </c>
      <c r="P16" s="29">
        <v>1.3</v>
      </c>
      <c r="Q16" s="30">
        <f>SUM(B16*31,C16*28,D16*31,E16*30,F16*31,G16*30,H16*31,I16*31,J16*30,K16*31,L16*30,M16*31)/365</f>
        <v>6.397808219178083</v>
      </c>
      <c r="R16" s="31"/>
    </row>
    <row r="17" spans="1:18" ht="12.75" customHeight="1">
      <c r="A17" s="26">
        <v>1987</v>
      </c>
      <c r="B17" s="27">
        <v>7.6</v>
      </c>
      <c r="C17" s="27">
        <v>16.2</v>
      </c>
      <c r="D17" s="27">
        <v>26.3</v>
      </c>
      <c r="E17" s="27">
        <v>40.8</v>
      </c>
      <c r="F17" s="27">
        <v>45.7</v>
      </c>
      <c r="G17" s="27">
        <v>57.9</v>
      </c>
      <c r="H17" s="27">
        <v>50.2</v>
      </c>
      <c r="I17" s="27">
        <v>47.6</v>
      </c>
      <c r="J17" s="27">
        <v>54.1</v>
      </c>
      <c r="K17" s="27">
        <v>34</v>
      </c>
      <c r="L17" s="27">
        <v>22</v>
      </c>
      <c r="M17" s="27">
        <v>25.1</v>
      </c>
      <c r="N17" s="28">
        <f t="shared" si="0"/>
        <v>1125.71424</v>
      </c>
      <c r="O17" s="27">
        <v>63.9</v>
      </c>
      <c r="P17" s="29">
        <v>2.2</v>
      </c>
      <c r="Q17" s="30">
        <f>SUM(B17*31,C17*28,D17*31,E17*30,F17*31,G17*30,H17*31,I17*31,J17*30,K17*31,L17*30,M17*31)/365</f>
        <v>35.696164383561644</v>
      </c>
      <c r="R17" s="31"/>
    </row>
    <row r="18" spans="1:18" ht="12.75" customHeight="1">
      <c r="A18" s="26">
        <v>1988</v>
      </c>
      <c r="B18" s="27">
        <v>75.5</v>
      </c>
      <c r="C18" s="27">
        <v>104.1</v>
      </c>
      <c r="D18" s="27">
        <v>136.4</v>
      </c>
      <c r="E18" s="27">
        <v>117.9</v>
      </c>
      <c r="F18" s="27">
        <v>69.6</v>
      </c>
      <c r="G18" s="27">
        <v>68.3</v>
      </c>
      <c r="H18" s="27">
        <v>75.2</v>
      </c>
      <c r="I18" s="27">
        <v>66.2</v>
      </c>
      <c r="J18" s="27">
        <v>62.8</v>
      </c>
      <c r="K18" s="27">
        <v>47.2</v>
      </c>
      <c r="L18" s="27">
        <v>10.8</v>
      </c>
      <c r="M18" s="27">
        <v>4.4</v>
      </c>
      <c r="N18" s="28">
        <f t="shared" si="0"/>
        <v>2205.1353600000007</v>
      </c>
      <c r="O18" s="27">
        <v>144.8</v>
      </c>
      <c r="P18" s="29">
        <v>3.2</v>
      </c>
      <c r="Q18" s="30">
        <f>SUM(B18*31,C18*29,D18*31,E18*30,F18*31,G18*30,H18*31,I18*31,J18*30,K18*31,L18*30,M18*31)/366</f>
        <v>69.73333333333335</v>
      </c>
      <c r="R18" s="31"/>
    </row>
    <row r="19" spans="1:18" ht="12.75" customHeight="1">
      <c r="A19" s="26">
        <v>1989</v>
      </c>
      <c r="B19" s="27">
        <v>2.6</v>
      </c>
      <c r="C19" s="27">
        <v>1.5</v>
      </c>
      <c r="D19" s="27">
        <v>1.5</v>
      </c>
      <c r="E19" s="27">
        <v>0.9</v>
      </c>
      <c r="F19" s="27">
        <v>0.9</v>
      </c>
      <c r="G19" s="27">
        <v>0.9</v>
      </c>
      <c r="H19" s="27">
        <v>2</v>
      </c>
      <c r="I19" s="27">
        <v>3.2</v>
      </c>
      <c r="J19" s="27">
        <v>2.6</v>
      </c>
      <c r="K19" s="27">
        <v>1.3</v>
      </c>
      <c r="L19" s="27">
        <v>0.8</v>
      </c>
      <c r="M19" s="27">
        <v>0.4</v>
      </c>
      <c r="N19" s="28">
        <f t="shared" si="0"/>
        <v>48.98016</v>
      </c>
      <c r="O19" s="32" t="s">
        <v>73</v>
      </c>
      <c r="P19" s="34">
        <v>0.1</v>
      </c>
      <c r="Q19" s="30">
        <f>SUM(B19*31,C19*28,D19*31,E19*30,F19*31,G19*30,H19*31,I19*31,J19*30,K19*31,L19*30,M19*31)/365</f>
        <v>1.5531506849315069</v>
      </c>
      <c r="R19" s="31"/>
    </row>
    <row r="20" spans="1:18" ht="12.75" customHeight="1">
      <c r="A20" s="26">
        <v>1990</v>
      </c>
      <c r="B20" s="27">
        <v>0.5</v>
      </c>
      <c r="C20" s="27">
        <v>0.5</v>
      </c>
      <c r="D20" s="27">
        <v>0.5</v>
      </c>
      <c r="E20" s="27">
        <v>0.7</v>
      </c>
      <c r="F20" s="27">
        <v>1.1</v>
      </c>
      <c r="G20" s="27">
        <v>1.1</v>
      </c>
      <c r="H20" s="27">
        <v>1.2</v>
      </c>
      <c r="I20" s="27">
        <v>3</v>
      </c>
      <c r="J20" s="27">
        <v>3.6</v>
      </c>
      <c r="K20" s="27">
        <v>4.3</v>
      </c>
      <c r="L20" s="27">
        <v>1.2</v>
      </c>
      <c r="M20" s="27">
        <v>0.4</v>
      </c>
      <c r="N20" s="28">
        <f t="shared" si="0"/>
        <v>47.779199999999996</v>
      </c>
      <c r="O20" s="35">
        <v>4.3</v>
      </c>
      <c r="P20" s="34">
        <v>0.4</v>
      </c>
      <c r="Q20" s="30">
        <f>SUM(B20*31,C20*28,D20*31,E20*30,F20*31,G20*30,H20*31,I20*31,J20*30,K20*31,L20*30,M20*31)/365</f>
        <v>1.5150684931506846</v>
      </c>
      <c r="R20" s="31"/>
    </row>
    <row r="21" spans="1:18" ht="12.75" customHeight="1">
      <c r="A21" s="26">
        <v>1991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f t="shared" si="0"/>
        <v>0</v>
      </c>
      <c r="O21" s="35">
        <v>0</v>
      </c>
      <c r="P21" s="34">
        <v>0</v>
      </c>
      <c r="Q21" s="30">
        <f>SUM(B21*31,C21*28,D21*31,E21*30,F21*31,G21*30,H21*31,I21*31,J21*30,K21*31,L21*30,M21*31)/365</f>
        <v>0</v>
      </c>
      <c r="R21" s="31"/>
    </row>
    <row r="22" spans="1:18" ht="12.75" customHeight="1">
      <c r="A22" s="26">
        <v>1992</v>
      </c>
      <c r="B22" s="27">
        <v>0.1</v>
      </c>
      <c r="C22" s="27">
        <v>0.1</v>
      </c>
      <c r="D22" s="27">
        <v>4</v>
      </c>
      <c r="E22" s="27">
        <v>9.8</v>
      </c>
      <c r="F22" s="27">
        <v>13.3</v>
      </c>
      <c r="G22" s="27">
        <v>18.7</v>
      </c>
      <c r="H22" s="27">
        <v>26.1</v>
      </c>
      <c r="I22" s="27">
        <v>26.2</v>
      </c>
      <c r="J22" s="27">
        <v>22.1</v>
      </c>
      <c r="K22" s="27">
        <v>12.3</v>
      </c>
      <c r="L22" s="27">
        <v>7.3</v>
      </c>
      <c r="M22" s="27">
        <v>23</v>
      </c>
      <c r="N22" s="28">
        <f t="shared" si="0"/>
        <v>431.5593599999999</v>
      </c>
      <c r="O22" s="35">
        <v>33.4</v>
      </c>
      <c r="P22" s="34">
        <v>0.1</v>
      </c>
      <c r="Q22" s="30">
        <f>SUM(B22*31,C22*29,D22*31,E22*30,F22*31,G22*30,H22*31,I22*31,J22*30,K22*31,L22*30,M22*31)/366</f>
        <v>13.64726775956284</v>
      </c>
      <c r="R22" s="31"/>
    </row>
    <row r="23" spans="1:18" ht="12.75" customHeight="1">
      <c r="A23" s="26">
        <v>1993</v>
      </c>
      <c r="B23" s="27">
        <v>24.2</v>
      </c>
      <c r="C23" s="27">
        <v>27</v>
      </c>
      <c r="D23" s="27">
        <v>48.8</v>
      </c>
      <c r="E23" s="27">
        <v>28</v>
      </c>
      <c r="F23" s="27">
        <v>27.6</v>
      </c>
      <c r="G23" s="27">
        <v>38.9</v>
      </c>
      <c r="H23" s="27">
        <v>48.1</v>
      </c>
      <c r="I23" s="27">
        <v>33.4</v>
      </c>
      <c r="J23" s="27">
        <v>37.8</v>
      </c>
      <c r="K23" s="27">
        <v>22.6</v>
      </c>
      <c r="L23" s="27">
        <v>15.7</v>
      </c>
      <c r="M23" s="27">
        <v>4.4</v>
      </c>
      <c r="N23" s="28">
        <f t="shared" si="0"/>
        <v>937.44864</v>
      </c>
      <c r="O23" s="32" t="s">
        <v>73</v>
      </c>
      <c r="P23" s="33" t="s">
        <v>73</v>
      </c>
      <c r="Q23" s="30">
        <f>SUM(B23*31,C23*28,D23*31,E23*30,F23*31,G23*30,H23*31,I23*31,J23*30,K23*31,L23*30,M23*31)/365</f>
        <v>29.726301369863016</v>
      </c>
      <c r="R23" s="31"/>
    </row>
    <row r="24" spans="1:18" ht="12.75" customHeight="1">
      <c r="A24" s="26">
        <v>1994</v>
      </c>
      <c r="B24" s="27">
        <v>0.9</v>
      </c>
      <c r="C24" s="27">
        <v>0.9</v>
      </c>
      <c r="D24" s="27">
        <v>1.8</v>
      </c>
      <c r="E24" s="27">
        <v>2</v>
      </c>
      <c r="F24" s="27">
        <v>0</v>
      </c>
      <c r="G24" s="27">
        <v>3.9</v>
      </c>
      <c r="H24" s="27">
        <v>5.9</v>
      </c>
      <c r="I24" s="27">
        <v>8.2</v>
      </c>
      <c r="J24" s="27">
        <v>7.1</v>
      </c>
      <c r="K24" s="27">
        <v>4.4</v>
      </c>
      <c r="L24" s="27">
        <v>5.4</v>
      </c>
      <c r="M24" s="27">
        <v>1.2</v>
      </c>
      <c r="N24" s="28">
        <f t="shared" si="0"/>
        <v>109.86624000000002</v>
      </c>
      <c r="O24" s="32" t="s">
        <v>73</v>
      </c>
      <c r="P24" s="34">
        <v>0</v>
      </c>
      <c r="Q24" s="30">
        <f>SUM(B24*31,C24*28,D24*31,E24*30,F24*31,G24*30,H24*31,I24*31,J24*30,K24*31,L24*30,M24*31)/365</f>
        <v>3.4838356164383564</v>
      </c>
      <c r="R24" s="31"/>
    </row>
    <row r="25" spans="1:18" ht="12.75" customHeight="1">
      <c r="A25" s="26">
        <v>1995</v>
      </c>
      <c r="B25" s="27">
        <v>0.8</v>
      </c>
      <c r="C25" s="27">
        <v>2.8</v>
      </c>
      <c r="D25" s="27">
        <v>1.2</v>
      </c>
      <c r="E25" s="27">
        <v>2.1</v>
      </c>
      <c r="F25" s="27">
        <v>0.6</v>
      </c>
      <c r="G25" s="27">
        <v>2.4</v>
      </c>
      <c r="H25" s="27">
        <v>3.3</v>
      </c>
      <c r="I25" s="27">
        <v>4.1</v>
      </c>
      <c r="J25" s="27">
        <v>3.5</v>
      </c>
      <c r="K25" s="27">
        <v>3.2</v>
      </c>
      <c r="L25" s="27">
        <v>1.2</v>
      </c>
      <c r="M25" s="27">
        <v>0.3</v>
      </c>
      <c r="N25" s="28">
        <f t="shared" si="0"/>
        <v>66.77856</v>
      </c>
      <c r="O25" s="35">
        <v>4.6</v>
      </c>
      <c r="P25" s="34">
        <v>0</v>
      </c>
      <c r="Q25" s="30">
        <f>SUM(B25*31,C25*28,D25*31,E25*30,F25*31,G25*30,H25*31,I25*31,J25*30,K25*31,L25*30,M25*31)/365</f>
        <v>2.1175342465753424</v>
      </c>
      <c r="R25" s="31"/>
    </row>
    <row r="26" spans="1:18" ht="12.75" customHeight="1">
      <c r="A26" s="26">
        <v>1996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8">
        <f t="shared" si="0"/>
        <v>0</v>
      </c>
      <c r="O26" s="35">
        <v>0</v>
      </c>
      <c r="P26" s="34">
        <v>0</v>
      </c>
      <c r="Q26" s="30">
        <v>0</v>
      </c>
      <c r="R26" s="31"/>
    </row>
    <row r="27" spans="1:18" ht="12.75" customHeight="1">
      <c r="A27" s="26">
        <v>1997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f t="shared" si="0"/>
        <v>0</v>
      </c>
      <c r="O27" s="35">
        <v>0</v>
      </c>
      <c r="P27" s="34">
        <v>0</v>
      </c>
      <c r="Q27" s="30">
        <v>0</v>
      </c>
      <c r="R27" s="31"/>
    </row>
    <row r="28" spans="1:18" ht="12.75" customHeight="1" thickBot="1">
      <c r="A28" s="36">
        <v>1998</v>
      </c>
      <c r="B28" s="37">
        <v>2.8102812903225796</v>
      </c>
      <c r="C28" s="37">
        <v>11.857959000000001</v>
      </c>
      <c r="D28" s="37">
        <v>61.7073258064516</v>
      </c>
      <c r="E28" s="37">
        <v>53.0829926474074</v>
      </c>
      <c r="F28" s="37">
        <v>52.3197909405018</v>
      </c>
      <c r="G28" s="37">
        <v>57.27057495629628</v>
      </c>
      <c r="H28" s="37">
        <v>52.21837451612904</v>
      </c>
      <c r="I28" s="37">
        <v>30.972179677419348</v>
      </c>
      <c r="J28" s="37">
        <v>13.718518999999995</v>
      </c>
      <c r="K28" s="37">
        <v>8.26032322580645</v>
      </c>
      <c r="L28" s="37">
        <v>4.468020999999997</v>
      </c>
      <c r="M28" s="37">
        <v>1.8609861290322574</v>
      </c>
      <c r="N28" s="38">
        <f t="shared" si="0"/>
        <v>924.7265155526397</v>
      </c>
      <c r="O28" s="39">
        <v>0</v>
      </c>
      <c r="P28" s="40">
        <v>0</v>
      </c>
      <c r="Q28" s="41">
        <f>SUM(B28*31,C28*28,D28*31,E28*30,F28*31,G28*30,H28*31,I28*31,J28*30,K28*31,L28*30,M28*31)/365</f>
        <v>29.322885450045653</v>
      </c>
      <c r="R28" s="31"/>
    </row>
    <row r="29" spans="1:18" ht="12.75" customHeight="1" thickTop="1">
      <c r="A29" s="42" t="s">
        <v>74</v>
      </c>
      <c r="B29" s="43">
        <f aca="true" t="shared" si="1" ref="B29:Q29">AVERAGE(B10:B28)</f>
        <v>12.995277962648556</v>
      </c>
      <c r="C29" s="44">
        <f t="shared" si="1"/>
        <v>19.48199784210526</v>
      </c>
      <c r="D29" s="44">
        <f t="shared" si="1"/>
        <v>25.810911884550087</v>
      </c>
      <c r="E29" s="44">
        <f t="shared" si="1"/>
        <v>26.193841718284602</v>
      </c>
      <c r="F29" s="44">
        <f t="shared" si="1"/>
        <v>22.974725838973782</v>
      </c>
      <c r="G29" s="44">
        <f t="shared" si="1"/>
        <v>27.240556576647165</v>
      </c>
      <c r="H29" s="44">
        <f t="shared" si="1"/>
        <v>26.706230237691</v>
      </c>
      <c r="I29" s="44">
        <f t="shared" si="1"/>
        <v>25.809062088285224</v>
      </c>
      <c r="J29" s="44">
        <f t="shared" si="1"/>
        <v>25.800974684210534</v>
      </c>
      <c r="K29" s="44">
        <f t="shared" si="1"/>
        <v>15.81370122241087</v>
      </c>
      <c r="L29" s="44">
        <f t="shared" si="1"/>
        <v>7.48252742105263</v>
      </c>
      <c r="M29" s="44">
        <f t="shared" si="1"/>
        <v>6.203209796264857</v>
      </c>
      <c r="N29" s="45">
        <f t="shared" si="1"/>
        <v>637.6936313448758</v>
      </c>
      <c r="O29" s="46">
        <f t="shared" si="1"/>
        <v>35.18</v>
      </c>
      <c r="P29" s="47">
        <f t="shared" si="1"/>
        <v>1.9588235294117649</v>
      </c>
      <c r="Q29" s="48">
        <f t="shared" si="1"/>
        <v>20.1984518488508</v>
      </c>
      <c r="R29" s="31"/>
    </row>
    <row r="30" spans="1:18" ht="12.75" customHeight="1">
      <c r="A30" s="49" t="s">
        <v>75</v>
      </c>
      <c r="B30" s="50">
        <f aca="true" t="shared" si="2" ref="B30:O30">MAX(B10:B28)</f>
        <v>82.6</v>
      </c>
      <c r="C30" s="51">
        <f t="shared" si="2"/>
        <v>106.7</v>
      </c>
      <c r="D30" s="51">
        <f t="shared" si="2"/>
        <v>136.4</v>
      </c>
      <c r="E30" s="51">
        <f t="shared" si="2"/>
        <v>117.9</v>
      </c>
      <c r="F30" s="51">
        <f t="shared" si="2"/>
        <v>95.9</v>
      </c>
      <c r="G30" s="51">
        <f t="shared" si="2"/>
        <v>105.7</v>
      </c>
      <c r="H30" s="51">
        <f t="shared" si="2"/>
        <v>96.6</v>
      </c>
      <c r="I30" s="51">
        <f t="shared" si="2"/>
        <v>93.1</v>
      </c>
      <c r="J30" s="51">
        <f t="shared" si="2"/>
        <v>105.6</v>
      </c>
      <c r="K30" s="51">
        <f t="shared" si="2"/>
        <v>66.6</v>
      </c>
      <c r="L30" s="51">
        <f t="shared" si="2"/>
        <v>42.4</v>
      </c>
      <c r="M30" s="51">
        <f t="shared" si="2"/>
        <v>34</v>
      </c>
      <c r="N30" s="52">
        <f t="shared" si="2"/>
        <v>2205.1353600000007</v>
      </c>
      <c r="O30" s="51">
        <f t="shared" si="2"/>
        <v>144.8</v>
      </c>
      <c r="P30" s="53" t="s">
        <v>73</v>
      </c>
      <c r="Q30" s="54">
        <f>MAX(Q10:Q28)</f>
        <v>69.73333333333335</v>
      </c>
      <c r="R30" s="31"/>
    </row>
    <row r="31" spans="1:18" ht="12.75" customHeight="1" thickBot="1">
      <c r="A31" s="55" t="s">
        <v>76</v>
      </c>
      <c r="B31" s="56">
        <f aca="true" t="shared" si="3" ref="B31:Q31">MIN(B10:B28)</f>
        <v>0</v>
      </c>
      <c r="C31" s="57">
        <f t="shared" si="3"/>
        <v>0</v>
      </c>
      <c r="D31" s="57">
        <f t="shared" si="3"/>
        <v>0</v>
      </c>
      <c r="E31" s="57">
        <f t="shared" si="3"/>
        <v>0</v>
      </c>
      <c r="F31" s="57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8">
        <f t="shared" si="3"/>
        <v>0</v>
      </c>
      <c r="O31" s="57">
        <f t="shared" si="3"/>
        <v>0</v>
      </c>
      <c r="P31" s="59">
        <f t="shared" si="3"/>
        <v>0</v>
      </c>
      <c r="Q31" s="60">
        <f t="shared" si="3"/>
        <v>0</v>
      </c>
      <c r="R31" s="31"/>
    </row>
    <row r="32" spans="1:18" ht="12.75" customHeight="1" thickBot="1" thickTop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customHeight="1" thickTop="1">
      <c r="A33" s="61" t="s">
        <v>77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31"/>
      <c r="P33" s="31"/>
      <c r="Q33" s="31"/>
      <c r="R33" s="31"/>
    </row>
    <row r="34" spans="1:18" ht="12.75" customHeight="1" thickBot="1">
      <c r="A34" s="64"/>
      <c r="B34" s="65" t="s">
        <v>78</v>
      </c>
      <c r="C34" s="65">
        <v>5</v>
      </c>
      <c r="D34" s="65">
        <v>10</v>
      </c>
      <c r="E34" s="65">
        <v>20</v>
      </c>
      <c r="F34" s="65">
        <v>30</v>
      </c>
      <c r="G34" s="65">
        <v>40</v>
      </c>
      <c r="H34" s="65">
        <v>50</v>
      </c>
      <c r="I34" s="65">
        <v>60</v>
      </c>
      <c r="J34" s="65">
        <v>70</v>
      </c>
      <c r="K34" s="65">
        <v>80</v>
      </c>
      <c r="L34" s="65">
        <v>90</v>
      </c>
      <c r="M34" s="65">
        <v>95</v>
      </c>
      <c r="N34" s="66" t="s">
        <v>79</v>
      </c>
      <c r="O34" s="31"/>
      <c r="P34" s="31"/>
      <c r="Q34" s="31"/>
      <c r="R34" s="31"/>
    </row>
    <row r="35" spans="1:18" ht="12.75" customHeight="1" thickTop="1">
      <c r="A35" s="67" t="s">
        <v>81</v>
      </c>
      <c r="B35" s="68">
        <f>PERCENTILE($B$10:$M$28,1)</f>
        <v>136.4</v>
      </c>
      <c r="C35" s="68">
        <f>PERCENTILE($B$10:$M$28,0.95)</f>
        <v>84.67499999999997</v>
      </c>
      <c r="D35" s="68">
        <f>PERCENTILE($B$10:$M$28,0.9)</f>
        <v>66.99000000000001</v>
      </c>
      <c r="E35" s="68">
        <f>PERCENTILE($B$10:$M$28,0.8)</f>
        <v>47.44000000000001</v>
      </c>
      <c r="F35" s="68">
        <f>PERCENTILE($B$10:$M$28,0.7)</f>
        <v>22.54999999999999</v>
      </c>
      <c r="G35" s="68">
        <f>PERCENTILE($B$10:$M$28,0.6)</f>
        <v>9.139999999999992</v>
      </c>
      <c r="H35" s="68">
        <f>PERCENTILE($B$10:$M$28,0.5)</f>
        <v>4</v>
      </c>
      <c r="I35" s="68">
        <f>PERCENTILE($B$10:$M$28,0.4)</f>
        <v>1.8487889032258067</v>
      </c>
      <c r="J35" s="68">
        <f>PERCENTILE($B$10:$M$28,0.3)</f>
        <v>0.7099999999999994</v>
      </c>
      <c r="K35" s="68">
        <f>PERCENTILE($B$10:$M$28,0.2)</f>
        <v>0</v>
      </c>
      <c r="L35" s="68">
        <f>PERCENTILE($B$10:$M$28,0.1)</f>
        <v>0</v>
      </c>
      <c r="M35" s="68">
        <f>PERCENTILE($B$10:$M$28,0.05)</f>
        <v>0</v>
      </c>
      <c r="N35" s="69">
        <f>PERCENTILE($B$10:$M$28,0)</f>
        <v>0</v>
      </c>
      <c r="O35" s="31"/>
      <c r="P35" s="31"/>
      <c r="Q35" s="31"/>
      <c r="R35" s="31"/>
    </row>
    <row r="36" spans="1:18" ht="12.75" customHeight="1" thickBot="1">
      <c r="A36" s="55" t="s">
        <v>80</v>
      </c>
      <c r="B36" s="70">
        <f aca="true" t="shared" si="4" ref="B36:N36">B35*100/$Q$29</f>
        <v>675.2992804632229</v>
      </c>
      <c r="C36" s="70">
        <f t="shared" si="4"/>
        <v>419.21529745764934</v>
      </c>
      <c r="D36" s="70">
        <f t="shared" si="4"/>
        <v>331.65908209847</v>
      </c>
      <c r="E36" s="70">
        <f t="shared" si="4"/>
        <v>234.86948581506817</v>
      </c>
      <c r="F36" s="70">
        <f t="shared" si="4"/>
        <v>111.64221975400051</v>
      </c>
      <c r="G36" s="70">
        <f t="shared" si="4"/>
        <v>45.25099284042413</v>
      </c>
      <c r="H36" s="70">
        <f t="shared" si="4"/>
        <v>19.803497960798325</v>
      </c>
      <c r="I36" s="70">
        <f t="shared" si="4"/>
        <v>9.153121818744708</v>
      </c>
      <c r="J36" s="70">
        <f t="shared" si="4"/>
        <v>3.5151208880416998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1">
        <f t="shared" si="4"/>
        <v>0</v>
      </c>
      <c r="O36" s="31"/>
      <c r="P36" s="31"/>
      <c r="Q36" s="31"/>
      <c r="R36" s="31"/>
    </row>
    <row r="37" spans="1:18" ht="12" customHeight="1" thickTop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7" ht="12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ht="12" customHeight="1"/>
  </sheetData>
  <printOptions horizontalCentered="1"/>
  <pageMargins left="0.7874015748031497" right="0.7874015748031497" top="1.18" bottom="0.2755905511811024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0">
      <selection activeCell="C37" sqref="C37"/>
    </sheetView>
  </sheetViews>
  <sheetFormatPr defaultColWidth="11.5546875" defaultRowHeight="1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2004-11-12T18:31:04Z</cp:lastPrinted>
  <dcterms:created xsi:type="dcterms:W3CDTF">1999-11-12T20:41:59Z</dcterms:created>
  <dcterms:modified xsi:type="dcterms:W3CDTF">2009-03-20T13:06:09Z</dcterms:modified>
  <cp:category/>
  <cp:version/>
  <cp:contentType/>
  <cp:contentStatus/>
</cp:coreProperties>
</file>